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8800" windowHeight="12330" activeTab="5"/>
  </bookViews>
  <sheets>
    <sheet name="Факт 2020й." sheetId="1" r:id="rId1"/>
    <sheet name="Факт 2021й. I кв" sheetId="2" r:id="rId2"/>
    <sheet name="Факт 2021й. 1-май." sheetId="4" r:id="rId3"/>
    <sheet name="Факт 2021й. 1-июн" sheetId="6" r:id="rId4"/>
    <sheet name="Факт 2021й. 1-июл" sheetId="7" r:id="rId5"/>
    <sheet name="Факт 2022й. 1-январь" sheetId="14" r:id="rId6"/>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24" i="14"/>
  <c r="I24" i="7" l="1"/>
  <c r="E24"/>
  <c r="I19"/>
  <c r="E19"/>
  <c r="E25" l="1"/>
  <c r="C5"/>
  <c r="D34"/>
  <c r="H25"/>
  <c r="G25"/>
  <c r="F25"/>
  <c r="D24"/>
  <c r="D23"/>
  <c r="D22"/>
  <c r="D21"/>
  <c r="D20"/>
  <c r="I25"/>
  <c r="D18"/>
  <c r="D17"/>
  <c r="D16"/>
  <c r="D15"/>
  <c r="D14"/>
  <c r="D13"/>
  <c r="D12"/>
  <c r="D11"/>
  <c r="D10"/>
  <c r="D9"/>
  <c r="D8"/>
  <c r="D7"/>
  <c r="D6"/>
  <c r="D33" i="6"/>
  <c r="H25"/>
  <c r="F25"/>
  <c r="I24"/>
  <c r="E24"/>
  <c r="D23"/>
  <c r="D22"/>
  <c r="D21"/>
  <c r="D20"/>
  <c r="I19"/>
  <c r="I25" s="1"/>
  <c r="E19"/>
  <c r="D19" s="1"/>
  <c r="D18"/>
  <c r="D17"/>
  <c r="D16"/>
  <c r="D15"/>
  <c r="D14"/>
  <c r="D13"/>
  <c r="D12"/>
  <c r="D11"/>
  <c r="G10"/>
  <c r="G25" s="1"/>
  <c r="D9"/>
  <c r="D8"/>
  <c r="D7"/>
  <c r="D6"/>
  <c r="C5"/>
  <c r="D33" i="4"/>
  <c r="H25"/>
  <c r="G25"/>
  <c r="F25"/>
  <c r="I24"/>
  <c r="E24"/>
  <c r="D23"/>
  <c r="D22"/>
  <c r="D21"/>
  <c r="D20"/>
  <c r="I19"/>
  <c r="E19"/>
  <c r="E25" s="1"/>
  <c r="D18"/>
  <c r="D17"/>
  <c r="D16"/>
  <c r="D15"/>
  <c r="D14"/>
  <c r="D13"/>
  <c r="D12"/>
  <c r="D11"/>
  <c r="D10"/>
  <c r="D9"/>
  <c r="D8"/>
  <c r="D7"/>
  <c r="D6"/>
  <c r="C5"/>
  <c r="E25" i="6" l="1"/>
  <c r="I25" i="4"/>
  <c r="D24"/>
  <c r="D19" i="7"/>
  <c r="D25" s="1"/>
  <c r="D35" s="1"/>
  <c r="D36" s="1"/>
  <c r="D24" i="6"/>
  <c r="D25" s="1"/>
  <c r="D34" s="1"/>
  <c r="D35" s="1"/>
  <c r="D10"/>
  <c r="D19" i="4"/>
  <c r="D25" s="1"/>
  <c r="D34" s="1"/>
  <c r="D35" s="1"/>
  <c r="E19" i="2" l="1"/>
  <c r="D33"/>
  <c r="I24"/>
  <c r="H24"/>
  <c r="H25" s="1"/>
  <c r="E24"/>
  <c r="E25" s="1"/>
  <c r="I19"/>
  <c r="C5"/>
  <c r="G25"/>
  <c r="F25"/>
  <c r="D23"/>
  <c r="D22"/>
  <c r="D21"/>
  <c r="D20"/>
  <c r="D18"/>
  <c r="D17"/>
  <c r="D16"/>
  <c r="D15"/>
  <c r="D14"/>
  <c r="D13"/>
  <c r="D12"/>
  <c r="D11"/>
  <c r="D10"/>
  <c r="D9"/>
  <c r="D8"/>
  <c r="D7"/>
  <c r="D6"/>
  <c r="I25" l="1"/>
  <c r="D19"/>
  <c r="D24"/>
  <c r="D34" i="1"/>
  <c r="I24"/>
  <c r="H24"/>
  <c r="G24"/>
  <c r="F24"/>
  <c r="E24"/>
  <c r="D23"/>
  <c r="D22"/>
  <c r="D21"/>
  <c r="D20"/>
  <c r="D19"/>
  <c r="D18"/>
  <c r="D17"/>
  <c r="D16"/>
  <c r="D15"/>
  <c r="D14"/>
  <c r="D13"/>
  <c r="D12"/>
  <c r="D11"/>
  <c r="D10"/>
  <c r="D9"/>
  <c r="D8"/>
  <c r="D7"/>
  <c r="D6"/>
  <c r="D24" l="1"/>
  <c r="D35" s="1"/>
  <c r="D36" s="1"/>
  <c r="D25" i="2"/>
  <c r="D34" l="1"/>
  <c r="D35" s="1"/>
</calcChain>
</file>

<file path=xl/sharedStrings.xml><?xml version="1.0" encoding="utf-8"?>
<sst xmlns="http://schemas.openxmlformats.org/spreadsheetml/2006/main" count="256" uniqueCount="72">
  <si>
    <t>Oʻzbekiston sportchilarini 2020-yilda Tokio shahrida (Yaponiya) boʻlib oʻtadigan XXXII  yozgi Olimpiya va XVI Paralimpiya oʻyinlariga tayyorgarlik koʻrish hamda olimpiya sport turlarini rivojlantirish maqsadida  sport turlari boʻyicha Oʻzbekiston sport federatsiya (assotsiatsiya)larining haqiqiy harajati toʻgʻrisida</t>
  </si>
  <si>
    <t>MAʼLUMOT</t>
  </si>
  <si>
    <t>№</t>
  </si>
  <si>
    <t>Mablagʻlarni qabul qiluvchi  tashkilot nomi</t>
  </si>
  <si>
    <t>Byudjetdan kelib tushgan pul mablagʻi</t>
  </si>
  <si>
    <t>Jami xarajatlar</t>
  </si>
  <si>
    <t>2020-yilda sport tadbirlarini tashkil etish hamda sport tadbirlarida ishtirok etish xarajatlari</t>
  </si>
  <si>
    <t>Sport inventarlari va anjomlarini xarid qilish uchun harajatlar</t>
  </si>
  <si>
    <t xml:space="preserve"> Sport federatsiyasining ilmiy metodik hamda tibbiy biologik taʼminoti boʻyicha xarajatlar</t>
  </si>
  <si>
    <t>Xorijiy mutaxassislar ish haqi va boshqa xarajatlari</t>
  </si>
  <si>
    <t>Sport federatsiya (assotsiatsiya)lar maʼmuriy va ustav xarajatlari (hisobot asosida)</t>
  </si>
  <si>
    <t>2019-yil qoldigʻi</t>
  </si>
  <si>
    <t>2020-yil uchun moliyalashtirilgan</t>
  </si>
  <si>
    <t xml:space="preserve">Boks federatsiyasi </t>
  </si>
  <si>
    <t>Sport kurashlari asssotsiatsiyasi</t>
  </si>
  <si>
    <t>Velosiped sporti federatsiyasi</t>
  </si>
  <si>
    <t>Dzyudo federatsiyasi</t>
  </si>
  <si>
    <t>Gimnastika federatsiyasi</t>
  </si>
  <si>
    <t>Rowing &amp; Canoe federatsiyasi</t>
  </si>
  <si>
    <t>Yengil atletika federatsiyasi</t>
  </si>
  <si>
    <t>Suzish  federatsiyasi</t>
  </si>
  <si>
    <t>Taekvando WTF assotsiatsiyasi</t>
  </si>
  <si>
    <t>Tennis federatsiyasi</t>
  </si>
  <si>
    <t>Ogʻir atletika federatsiyasi</t>
  </si>
  <si>
    <t>Qilichbozlik federatsiyasi</t>
  </si>
  <si>
    <t>Karate milliy federatsiyasi</t>
  </si>
  <si>
    <t>Futbol assotsiatsiyasi</t>
  </si>
  <si>
    <t>Stol tennis federatsiyasi</t>
  </si>
  <si>
    <t xml:space="preserve">Paralimpiya sport turlari </t>
  </si>
  <si>
    <t>Zamonaviy beshkurash federatsiyasi</t>
  </si>
  <si>
    <t>Boshka olimpiya sport turlari</t>
  </si>
  <si>
    <t>Jami:</t>
  </si>
  <si>
    <t>Boshqa harajatlar</t>
  </si>
  <si>
    <t>T/r</t>
  </si>
  <si>
    <t>Xarajat turi</t>
  </si>
  <si>
    <t>Xarajat</t>
  </si>
  <si>
    <t>Sport markazlarining qurilish boʻyicha smeta loyihalari ishlab chiqish, taʼmirlash va rekonst-ya qilish, boshlangʻich qisman qurilishi xarajatlari</t>
  </si>
  <si>
    <t>Terma jamoalarni tibbiy kurikdan utkazish</t>
  </si>
  <si>
    <t xml:space="preserve">Tokio-2020 litsenziya uchun </t>
  </si>
  <si>
    <t xml:space="preserve">Stipediya </t>
  </si>
  <si>
    <t xml:space="preserve">Tokio 2020 Olimpiya uyinlarida muxlislar guruxi uchun mexmonxona xarajatlari </t>
  </si>
  <si>
    <t>Milliy Olimpiya qoʻmitasining maʼmuriy va ustav xarajatlari</t>
  </si>
  <si>
    <t>Xammasi:</t>
  </si>
  <si>
    <t>01.01.2021-yil xolatiga qoldiq.</t>
  </si>
  <si>
    <t>2021-yil qoldigʻi</t>
  </si>
  <si>
    <t>01.04.2021-yil xolatiga qoldiq.</t>
  </si>
  <si>
    <t>2021-yil uchun moliyalashtirilgan</t>
  </si>
  <si>
    <t>2021-yilda sport tadbirlarini tashkil etish hamda sport tadbirlarida ishtirok etish xarajatlari</t>
  </si>
  <si>
    <t>Karate milliy federatsiyasi Toshkent sh. bul</t>
  </si>
  <si>
    <t xml:space="preserve">Terma jamoalarini, jumladan olimpiya terma jamoalari 
zaxirasidagi yoshlar va usmirlarni tibbiy koʻrikdan oʻtkazish </t>
  </si>
  <si>
    <t>2021 y I chorak</t>
  </si>
  <si>
    <t>2021 y 1-may</t>
  </si>
  <si>
    <t>01.06.2021-yil xolatiga qoldiq.</t>
  </si>
  <si>
    <t>01.05.2021-yil xolatiga qoldiq.</t>
  </si>
  <si>
    <t>2021 y 1-iyun</t>
  </si>
  <si>
    <t>2021 y 1-iyul</t>
  </si>
  <si>
    <t>01.07.2021-yil xolatiga qoldiq.</t>
  </si>
  <si>
    <t xml:space="preserve">Rasmiy delegatsiyani Tokio 2021 ishtrok etishi bilan boglik xarajatlar, shuningdek, rasmiy kiyim va sport formasi </t>
  </si>
  <si>
    <t>Oʻq otish sporti federatsiyasi</t>
  </si>
  <si>
    <t>Federatsiya regbi Uzbekistana</t>
  </si>
  <si>
    <t>Kamondan otish federatsiyasi</t>
  </si>
  <si>
    <t>OOO “OLYMPIC PROFESSIONAL FUTBOL KLUBI”</t>
  </si>
  <si>
    <t>Rukovoditel</t>
  </si>
  <si>
    <t>Glavnыy buxgalter</t>
  </si>
  <si>
    <t>mln.sum</t>
  </si>
  <si>
    <t>2022-yil 1 chorak uchun moliyalashtirilgan</t>
  </si>
  <si>
    <t>Gandbol federatsiyasi</t>
  </si>
  <si>
    <t>Ot sporti federatsiyasi</t>
  </si>
  <si>
    <t>Triatlon federatsiyasi</t>
  </si>
  <si>
    <t>A.Karimov</t>
  </si>
  <si>
    <t>I.Kasimov</t>
  </si>
  <si>
    <t>2022-yil 1- chorakda  Oʻzbekiston Respublikasi Moliya vazirligining Respublika byudjetidan ajratilgan mablagʻlarning chegaralangan miqdorining  oʻz tasarrufidagi byudjet tashkilotlari kesimida  taqsimoti toʻgʻrisida    MAʼLUMOT</t>
  </si>
</sst>
</file>

<file path=xl/styles.xml><?xml version="1.0" encoding="utf-8"?>
<styleSheet xmlns="http://schemas.openxmlformats.org/spreadsheetml/2006/main">
  <numFmts count="2">
    <numFmt numFmtId="43" formatCode="_-* #,##0.00\ _₽_-;\-* #,##0.00\ _₽_-;_-* &quot;-&quot;??\ _₽_-;_-@_-"/>
    <numFmt numFmtId="164" formatCode="_-* #,##0\ _₽_-;\-* #,##0\ _₽_-;_-* &quot;-&quot;??\ _₽_-;_-@_-"/>
  </numFmts>
  <fonts count="1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9"/>
      <color theme="1"/>
      <name val="Times New Roman"/>
      <family val="1"/>
      <charset val="204"/>
    </font>
    <font>
      <b/>
      <sz val="9"/>
      <color theme="1"/>
      <name val="Times New Roman"/>
      <family val="1"/>
      <charset val="204"/>
    </font>
    <font>
      <b/>
      <sz val="11"/>
      <color theme="1"/>
      <name val="Times New Roman"/>
      <family val="1"/>
      <charset val="204"/>
    </font>
    <font>
      <b/>
      <sz val="11"/>
      <color theme="1"/>
      <name val="Calibri"/>
      <family val="2"/>
      <charset val="204"/>
      <scheme val="minor"/>
    </font>
    <font>
      <b/>
      <sz val="12"/>
      <color theme="1"/>
      <name val="Times New Roman"/>
      <family val="1"/>
      <charset val="204"/>
    </font>
    <font>
      <sz val="12"/>
      <color theme="1"/>
      <name val="Times New Roman"/>
      <family val="1"/>
      <charset val="204"/>
    </font>
    <font>
      <sz val="12"/>
      <color theme="1"/>
      <name val="Calibri"/>
      <family val="2"/>
      <charset val="204"/>
      <scheme val="minor"/>
    </font>
    <font>
      <b/>
      <sz val="13"/>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164" fontId="4" fillId="0" borderId="3" xfId="1"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0" fontId="3" fillId="0" borderId="2" xfId="0" applyFont="1" applyBorder="1" applyAlignment="1">
      <alignment horizontal="center" wrapText="1"/>
    </xf>
    <xf numFmtId="0" fontId="3" fillId="0" borderId="2" xfId="0" applyFont="1" applyBorder="1" applyAlignment="1">
      <alignment horizontal="left" wrapText="1"/>
    </xf>
    <xf numFmtId="164" fontId="3" fillId="0" borderId="2" xfId="1" applyNumberFormat="1" applyFont="1" applyBorder="1" applyAlignment="1">
      <alignment horizontal="left" wrapText="1"/>
    </xf>
    <xf numFmtId="164" fontId="4" fillId="0" borderId="2" xfId="1" applyNumberFormat="1" applyFont="1" applyBorder="1" applyAlignment="1">
      <alignment horizontal="right"/>
    </xf>
    <xf numFmtId="164" fontId="3" fillId="0" borderId="2" xfId="1" applyNumberFormat="1" applyFont="1" applyBorder="1" applyAlignment="1">
      <alignment horizontal="right"/>
    </xf>
    <xf numFmtId="0" fontId="3" fillId="0" borderId="2" xfId="0" applyFont="1" applyBorder="1" applyAlignment="1">
      <alignment horizontal="center"/>
    </xf>
    <xf numFmtId="0" fontId="3" fillId="0" borderId="2" xfId="0" applyFont="1" applyBorder="1"/>
    <xf numFmtId="164" fontId="3" fillId="0" borderId="2" xfId="1" applyNumberFormat="1" applyFont="1" applyBorder="1"/>
    <xf numFmtId="0" fontId="3" fillId="2" borderId="2" xfId="0" applyFont="1" applyFill="1" applyBorder="1"/>
    <xf numFmtId="164" fontId="3" fillId="2" borderId="2" xfId="1" applyNumberFormat="1" applyFont="1" applyFill="1" applyBorder="1"/>
    <xf numFmtId="0" fontId="4" fillId="0" borderId="2" xfId="0" applyFont="1" applyBorder="1"/>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Border="1" applyAlignment="1">
      <alignment horizontal="center" vertical="center"/>
    </xf>
    <xf numFmtId="164" fontId="4" fillId="2" borderId="2" xfId="1" applyNumberFormat="1" applyFont="1" applyFill="1" applyBorder="1" applyAlignment="1">
      <alignment horizontal="right" vertical="center"/>
    </xf>
    <xf numFmtId="164" fontId="4" fillId="0" borderId="2" xfId="1" applyNumberFormat="1" applyFont="1" applyBorder="1" applyAlignment="1">
      <alignment horizontal="right" vertical="center"/>
    </xf>
    <xf numFmtId="164" fontId="4" fillId="0" borderId="2" xfId="1" applyNumberFormat="1" applyFont="1" applyBorder="1"/>
    <xf numFmtId="164" fontId="4" fillId="2" borderId="2" xfId="1" applyNumberFormat="1" applyFont="1" applyFill="1" applyBorder="1" applyAlignment="1">
      <alignment horizontal="center" vertical="center"/>
    </xf>
    <xf numFmtId="164" fontId="2" fillId="0" borderId="2" xfId="1" applyNumberFormat="1" applyFont="1" applyBorder="1" applyAlignment="1">
      <alignment horizontal="right"/>
    </xf>
    <xf numFmtId="164" fontId="2" fillId="0" borderId="2" xfId="0" applyNumberFormat="1" applyFont="1" applyBorder="1"/>
    <xf numFmtId="164" fontId="0" fillId="0" borderId="0" xfId="1" applyNumberFormat="1" applyFont="1"/>
    <xf numFmtId="164" fontId="0" fillId="0" borderId="0" xfId="0" applyNumberFormat="1"/>
    <xf numFmtId="0" fontId="6" fillId="3" borderId="0" xfId="0" applyFont="1" applyFill="1" applyAlignment="1">
      <alignment horizontal="center"/>
    </xf>
    <xf numFmtId="0" fontId="4" fillId="0" borderId="2" xfId="0" applyFont="1" applyFill="1" applyBorder="1" applyAlignment="1">
      <alignment horizontal="center" vertical="center"/>
    </xf>
    <xf numFmtId="164" fontId="3" fillId="2" borderId="2" xfId="1" applyNumberFormat="1" applyFont="1" applyFill="1" applyBorder="1" applyAlignment="1">
      <alignment horizontal="right"/>
    </xf>
    <xf numFmtId="0" fontId="4" fillId="0" borderId="2" xfId="0" applyFont="1" applyFill="1" applyBorder="1" applyAlignment="1">
      <alignment horizontal="center" vertical="center"/>
    </xf>
    <xf numFmtId="164" fontId="4" fillId="0" borderId="2" xfId="1" applyNumberFormat="1" applyFont="1" applyBorder="1" applyAlignment="1">
      <alignment horizontal="center" vertical="center"/>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164" fontId="7" fillId="0" borderId="1" xfId="1" applyNumberFormat="1" applyFont="1" applyBorder="1" applyAlignment="1">
      <alignment horizontal="center" vertical="center" wrapText="1"/>
    </xf>
    <xf numFmtId="0" fontId="9" fillId="0" borderId="0" xfId="0" applyFont="1"/>
    <xf numFmtId="164" fontId="9" fillId="0" borderId="0" xfId="0" applyNumberFormat="1" applyFont="1"/>
    <xf numFmtId="43" fontId="7" fillId="0" borderId="1" xfId="1"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3" fontId="7" fillId="0" borderId="2" xfId="1" applyNumberFormat="1" applyFont="1" applyBorder="1" applyAlignment="1">
      <alignment horizontal="center" vertical="center"/>
    </xf>
    <xf numFmtId="0" fontId="8" fillId="2" borderId="2" xfId="0" applyFont="1" applyFill="1" applyBorder="1" applyAlignment="1">
      <alignment horizontal="center" vertical="center"/>
    </xf>
    <xf numFmtId="0" fontId="7" fillId="0" borderId="2" xfId="0" applyFont="1" applyBorder="1" applyAlignment="1">
      <alignment horizontal="center" vertical="center"/>
    </xf>
    <xf numFmtId="164" fontId="8" fillId="0" borderId="0" xfId="0" applyNumberFormat="1" applyFont="1" applyAlignment="1">
      <alignment horizontal="center" vertical="center"/>
    </xf>
    <xf numFmtId="0" fontId="7" fillId="0" borderId="0" xfId="0" applyFont="1" applyAlignment="1">
      <alignment horizontal="center" vertical="center"/>
    </xf>
    <xf numFmtId="164" fontId="8" fillId="0" borderId="0" xfId="1" applyNumberFormat="1"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left" vertical="center"/>
    </xf>
    <xf numFmtId="0" fontId="8" fillId="2" borderId="2" xfId="0" applyFont="1" applyFill="1" applyBorder="1" applyAlignment="1">
      <alignment horizontal="left" vertical="center"/>
    </xf>
    <xf numFmtId="0" fontId="7" fillId="0" borderId="0" xfId="0" applyFont="1" applyAlignment="1">
      <alignment horizontal="left" vertical="center"/>
    </xf>
    <xf numFmtId="0" fontId="10" fillId="0" borderId="0" xfId="0" applyNumberFormat="1" applyFont="1" applyAlignment="1">
      <alignment vertical="center" wrapText="1"/>
    </xf>
    <xf numFmtId="0" fontId="2" fillId="0" borderId="3" xfId="0" applyFont="1" applyBorder="1" applyAlignment="1">
      <alignment horizontal="center"/>
    </xf>
    <xf numFmtId="0" fontId="2" fillId="0" borderId="5" xfId="0" applyFont="1" applyBorder="1" applyAlignment="1">
      <alignment horizontal="center"/>
    </xf>
    <xf numFmtId="0" fontId="4" fillId="0" borderId="3" xfId="0" applyFont="1" applyBorder="1" applyAlignment="1">
      <alignment horizontal="left"/>
    </xf>
    <xf numFmtId="0" fontId="4" fillId="0" borderId="5" xfId="0" applyFont="1" applyBorder="1" applyAlignment="1">
      <alignment horizontal="left"/>
    </xf>
    <xf numFmtId="0" fontId="4" fillId="0" borderId="3" xfId="0" applyFont="1" applyBorder="1" applyAlignment="1">
      <alignment horizontal="left" wrapText="1"/>
    </xf>
    <xf numFmtId="0" fontId="4" fillId="0" borderId="5" xfId="0" applyFont="1" applyBorder="1" applyAlignment="1">
      <alignment horizontal="left" wrapText="1"/>
    </xf>
    <xf numFmtId="0" fontId="2" fillId="0" borderId="2" xfId="0" applyFont="1" applyBorder="1" applyAlignment="1">
      <alignment horizontal="center"/>
    </xf>
    <xf numFmtId="0" fontId="2" fillId="0" borderId="2" xfId="0" applyFont="1" applyFill="1" applyBorder="1" applyAlignment="1">
      <alignment horizontal="center"/>
    </xf>
    <xf numFmtId="0" fontId="4" fillId="0" borderId="2" xfId="0" applyFont="1" applyBorder="1" applyAlignment="1">
      <alignment horizontal="left"/>
    </xf>
    <xf numFmtId="0" fontId="2" fillId="0" borderId="0" xfId="0" applyNumberFormat="1" applyFont="1" applyAlignment="1">
      <alignment horizontal="center" wrapText="1"/>
    </xf>
    <xf numFmtId="0" fontId="2" fillId="0" borderId="0" xfId="0" applyFont="1" applyAlignment="1">
      <alignment horizontal="center"/>
    </xf>
    <xf numFmtId="0" fontId="5" fillId="0" borderId="4" xfId="0"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xf>
    <xf numFmtId="0" fontId="10" fillId="0" borderId="0" xfId="0" applyNumberFormat="1" applyFont="1" applyAlignment="1">
      <alignment horizontal="center" vertical="center" wrapText="1"/>
    </xf>
    <xf numFmtId="43" fontId="7" fillId="2" borderId="2" xfId="1" applyNumberFormat="1"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0"/>
  </sheetPr>
  <dimension ref="A1:I38"/>
  <sheetViews>
    <sheetView topLeftCell="A7" workbookViewId="0">
      <selection activeCell="F37" sqref="F37"/>
    </sheetView>
  </sheetViews>
  <sheetFormatPr defaultRowHeight="15"/>
  <cols>
    <col min="1" max="1" width="5" customWidth="1"/>
    <col min="2" max="2" width="30.85546875" customWidth="1"/>
    <col min="3" max="3" width="17.7109375" customWidth="1"/>
    <col min="4" max="4" width="17.28515625" customWidth="1"/>
    <col min="5" max="5" width="18.28515625" customWidth="1"/>
    <col min="6" max="6" width="17" customWidth="1"/>
    <col min="7" max="7" width="18.28515625" customWidth="1"/>
    <col min="8" max="8" width="16.5703125" customWidth="1"/>
    <col min="9" max="9" width="18.28515625" customWidth="1"/>
  </cols>
  <sheetData>
    <row r="1" spans="1:9" ht="34.5" customHeight="1">
      <c r="B1" s="64" t="s">
        <v>0</v>
      </c>
      <c r="C1" s="64"/>
      <c r="D1" s="64"/>
      <c r="E1" s="64"/>
      <c r="F1" s="64"/>
      <c r="G1" s="64"/>
      <c r="H1" s="64"/>
      <c r="I1" s="64"/>
    </row>
    <row r="2" spans="1:9" ht="20.25" customHeight="1">
      <c r="E2" s="65" t="s">
        <v>1</v>
      </c>
      <c r="F2" s="65"/>
    </row>
    <row r="3" spans="1:9" ht="75.75" customHeight="1">
      <c r="A3" s="1" t="s">
        <v>2</v>
      </c>
      <c r="B3" s="2" t="s">
        <v>3</v>
      </c>
      <c r="C3" s="3" t="s">
        <v>4</v>
      </c>
      <c r="D3" s="4" t="s">
        <v>5</v>
      </c>
      <c r="E3" s="4" t="s">
        <v>6</v>
      </c>
      <c r="F3" s="4" t="s">
        <v>7</v>
      </c>
      <c r="G3" s="4" t="s">
        <v>8</v>
      </c>
      <c r="H3" s="4" t="s">
        <v>9</v>
      </c>
      <c r="I3" s="4" t="s">
        <v>10</v>
      </c>
    </row>
    <row r="4" spans="1:9" ht="15" customHeight="1">
      <c r="A4" s="1"/>
      <c r="B4" s="2" t="s">
        <v>11</v>
      </c>
      <c r="C4" s="5">
        <v>81020750000</v>
      </c>
      <c r="D4" s="6"/>
      <c r="E4" s="6"/>
      <c r="F4" s="6"/>
      <c r="G4" s="6"/>
      <c r="H4" s="6"/>
      <c r="I4" s="6"/>
    </row>
    <row r="5" spans="1:9" ht="15" customHeight="1">
      <c r="A5" s="1"/>
      <c r="B5" s="2" t="s">
        <v>12</v>
      </c>
      <c r="C5" s="5">
        <v>100000000000</v>
      </c>
      <c r="D5" s="6"/>
      <c r="E5" s="6"/>
      <c r="F5" s="6"/>
      <c r="G5" s="6"/>
      <c r="H5" s="6"/>
      <c r="I5" s="6"/>
    </row>
    <row r="6" spans="1:9" ht="15" customHeight="1">
      <c r="A6" s="7">
        <v>1</v>
      </c>
      <c r="B6" s="8" t="s">
        <v>13</v>
      </c>
      <c r="C6" s="9"/>
      <c r="D6" s="10">
        <f>E6+F6+G6+H6+I6</f>
        <v>3202570000</v>
      </c>
      <c r="E6" s="11">
        <v>3172640000</v>
      </c>
      <c r="F6" s="11">
        <v>0</v>
      </c>
      <c r="G6" s="11">
        <v>29930000</v>
      </c>
      <c r="H6" s="11">
        <v>0</v>
      </c>
      <c r="I6" s="11">
        <v>0</v>
      </c>
    </row>
    <row r="7" spans="1:9" ht="15" customHeight="1">
      <c r="A7" s="12">
        <v>2</v>
      </c>
      <c r="B7" s="13" t="s">
        <v>14</v>
      </c>
      <c r="C7" s="14"/>
      <c r="D7" s="10">
        <f t="shared" ref="D7:D23" si="0">E7+F7+G7+H7+I7</f>
        <v>4177410000</v>
      </c>
      <c r="E7" s="11">
        <v>3180500000</v>
      </c>
      <c r="F7" s="11">
        <v>28650000</v>
      </c>
      <c r="G7" s="11">
        <v>150410000</v>
      </c>
      <c r="H7" s="11">
        <v>0</v>
      </c>
      <c r="I7" s="11">
        <v>817850000</v>
      </c>
    </row>
    <row r="8" spans="1:9" ht="15" customHeight="1">
      <c r="A8" s="12">
        <v>3</v>
      </c>
      <c r="B8" s="15" t="s">
        <v>15</v>
      </c>
      <c r="C8" s="16"/>
      <c r="D8" s="10">
        <f t="shared" si="0"/>
        <v>1923690000</v>
      </c>
      <c r="E8" s="11">
        <v>825330000</v>
      </c>
      <c r="F8" s="11">
        <v>376570000</v>
      </c>
      <c r="G8" s="11">
        <v>19930000</v>
      </c>
      <c r="H8" s="11">
        <v>79490000</v>
      </c>
      <c r="I8" s="11">
        <v>622370000</v>
      </c>
    </row>
    <row r="9" spans="1:9" ht="15" customHeight="1">
      <c r="A9" s="7">
        <v>4</v>
      </c>
      <c r="B9" s="15" t="s">
        <v>16</v>
      </c>
      <c r="C9" s="16"/>
      <c r="D9" s="10">
        <f t="shared" si="0"/>
        <v>10612530000</v>
      </c>
      <c r="E9" s="11">
        <v>8754610000</v>
      </c>
      <c r="F9" s="11">
        <v>423280000</v>
      </c>
      <c r="G9" s="11">
        <v>160270000</v>
      </c>
      <c r="H9" s="11">
        <v>595270000</v>
      </c>
      <c r="I9" s="11">
        <v>679100000</v>
      </c>
    </row>
    <row r="10" spans="1:9" ht="15" customHeight="1">
      <c r="A10" s="7">
        <v>5</v>
      </c>
      <c r="B10" s="15" t="s">
        <v>17</v>
      </c>
      <c r="C10" s="16"/>
      <c r="D10" s="10">
        <f t="shared" si="0"/>
        <v>7230700000</v>
      </c>
      <c r="E10" s="11">
        <v>4595780000</v>
      </c>
      <c r="F10" s="11">
        <v>1179880000</v>
      </c>
      <c r="G10" s="11">
        <v>458350000</v>
      </c>
      <c r="H10" s="11">
        <v>146810000</v>
      </c>
      <c r="I10" s="11">
        <v>849880000</v>
      </c>
    </row>
    <row r="11" spans="1:9" ht="15" customHeight="1">
      <c r="A11" s="12">
        <v>6</v>
      </c>
      <c r="B11" s="15" t="s">
        <v>18</v>
      </c>
      <c r="C11" s="16"/>
      <c r="D11" s="10">
        <f t="shared" si="0"/>
        <v>6943360000</v>
      </c>
      <c r="E11" s="11">
        <v>3747810000</v>
      </c>
      <c r="F11" s="11">
        <v>1528820000</v>
      </c>
      <c r="G11" s="11">
        <v>785790000</v>
      </c>
      <c r="H11" s="11">
        <v>0</v>
      </c>
      <c r="I11" s="11">
        <v>880940000</v>
      </c>
    </row>
    <row r="12" spans="1:9" ht="15" customHeight="1">
      <c r="A12" s="12">
        <v>7</v>
      </c>
      <c r="B12" s="15" t="s">
        <v>19</v>
      </c>
      <c r="C12" s="16"/>
      <c r="D12" s="10">
        <f t="shared" si="0"/>
        <v>6218650000</v>
      </c>
      <c r="E12" s="11">
        <v>3731270000</v>
      </c>
      <c r="F12" s="11">
        <v>1119520000</v>
      </c>
      <c r="G12" s="11">
        <v>327960000</v>
      </c>
      <c r="H12" s="11">
        <v>133850000</v>
      </c>
      <c r="I12" s="11">
        <v>906050000</v>
      </c>
    </row>
    <row r="13" spans="1:9" ht="15" customHeight="1">
      <c r="A13" s="7">
        <v>8</v>
      </c>
      <c r="B13" s="15" t="s">
        <v>20</v>
      </c>
      <c r="C13" s="16"/>
      <c r="D13" s="10">
        <f t="shared" si="0"/>
        <v>1738710000</v>
      </c>
      <c r="E13" s="11">
        <v>787080000</v>
      </c>
      <c r="F13" s="11">
        <v>0</v>
      </c>
      <c r="G13" s="11">
        <v>65150000</v>
      </c>
      <c r="H13" s="11">
        <v>174210000</v>
      </c>
      <c r="I13" s="11">
        <v>712270000</v>
      </c>
    </row>
    <row r="14" spans="1:9" ht="15" customHeight="1">
      <c r="A14" s="7">
        <v>9</v>
      </c>
      <c r="B14" s="15" t="s">
        <v>21</v>
      </c>
      <c r="C14" s="16"/>
      <c r="D14" s="10">
        <f t="shared" si="0"/>
        <v>3767020000</v>
      </c>
      <c r="E14" s="11">
        <v>1577580000</v>
      </c>
      <c r="F14" s="11">
        <v>362780000</v>
      </c>
      <c r="G14" s="11">
        <v>743580000</v>
      </c>
      <c r="H14" s="11">
        <v>619310000</v>
      </c>
      <c r="I14" s="11">
        <v>463770000</v>
      </c>
    </row>
    <row r="15" spans="1:9" ht="15" customHeight="1">
      <c r="A15" s="12">
        <v>10</v>
      </c>
      <c r="B15" s="15" t="s">
        <v>22</v>
      </c>
      <c r="C15" s="16"/>
      <c r="D15" s="10">
        <f t="shared" si="0"/>
        <v>1093600000</v>
      </c>
      <c r="E15" s="11">
        <v>454900000</v>
      </c>
      <c r="F15" s="11">
        <v>23870000</v>
      </c>
      <c r="G15" s="11">
        <v>24020000</v>
      </c>
      <c r="H15" s="11">
        <v>0</v>
      </c>
      <c r="I15" s="11">
        <v>590810000</v>
      </c>
    </row>
    <row r="16" spans="1:9" ht="15" customHeight="1">
      <c r="A16" s="12">
        <v>11</v>
      </c>
      <c r="B16" s="15" t="s">
        <v>23</v>
      </c>
      <c r="C16" s="16"/>
      <c r="D16" s="10">
        <f t="shared" si="0"/>
        <v>7530030000</v>
      </c>
      <c r="E16" s="11">
        <v>4710480000</v>
      </c>
      <c r="F16" s="11">
        <v>1620030000</v>
      </c>
      <c r="G16" s="11">
        <v>43240000</v>
      </c>
      <c r="H16" s="11">
        <v>395650000</v>
      </c>
      <c r="I16" s="11">
        <v>760630000</v>
      </c>
    </row>
    <row r="17" spans="1:9" ht="15" customHeight="1">
      <c r="A17" s="7">
        <v>12</v>
      </c>
      <c r="B17" s="15" t="s">
        <v>24</v>
      </c>
      <c r="C17" s="16"/>
      <c r="D17" s="10">
        <f t="shared" si="0"/>
        <v>8964570000</v>
      </c>
      <c r="E17" s="11">
        <v>6831350000</v>
      </c>
      <c r="F17" s="11">
        <v>1143870000</v>
      </c>
      <c r="G17" s="11">
        <v>28800000</v>
      </c>
      <c r="H17" s="11">
        <v>615140000</v>
      </c>
      <c r="I17" s="11">
        <v>345410000</v>
      </c>
    </row>
    <row r="18" spans="1:9" ht="15" customHeight="1">
      <c r="A18" s="7">
        <v>13</v>
      </c>
      <c r="B18" s="15" t="s">
        <v>25</v>
      </c>
      <c r="C18" s="16"/>
      <c r="D18" s="10">
        <f t="shared" si="0"/>
        <v>2955030000</v>
      </c>
      <c r="E18" s="11">
        <v>2041510000</v>
      </c>
      <c r="F18" s="11">
        <v>19810000</v>
      </c>
      <c r="G18" s="11">
        <v>256040000</v>
      </c>
      <c r="H18" s="11">
        <v>0</v>
      </c>
      <c r="I18" s="11">
        <v>637670000</v>
      </c>
    </row>
    <row r="19" spans="1:9" ht="15" customHeight="1">
      <c r="A19" s="12">
        <v>14</v>
      </c>
      <c r="B19" s="15" t="s">
        <v>26</v>
      </c>
      <c r="C19" s="16"/>
      <c r="D19" s="10">
        <f t="shared" si="0"/>
        <v>290060000</v>
      </c>
      <c r="E19" s="11">
        <v>0</v>
      </c>
      <c r="F19" s="11">
        <v>0</v>
      </c>
      <c r="G19" s="11">
        <v>0</v>
      </c>
      <c r="H19" s="11">
        <v>290060000</v>
      </c>
      <c r="I19" s="11">
        <v>0</v>
      </c>
    </row>
    <row r="20" spans="1:9" ht="15" customHeight="1">
      <c r="A20" s="12">
        <v>15</v>
      </c>
      <c r="B20" s="15" t="s">
        <v>27</v>
      </c>
      <c r="C20" s="16"/>
      <c r="D20" s="10">
        <f t="shared" si="0"/>
        <v>726380000</v>
      </c>
      <c r="E20" s="11">
        <v>176020000</v>
      </c>
      <c r="F20" s="11">
        <v>0</v>
      </c>
      <c r="G20" s="11">
        <v>0</v>
      </c>
      <c r="H20" s="11">
        <v>0</v>
      </c>
      <c r="I20" s="11">
        <v>550360000</v>
      </c>
    </row>
    <row r="21" spans="1:9" ht="15" customHeight="1">
      <c r="A21" s="7">
        <v>16</v>
      </c>
      <c r="B21" s="15" t="s">
        <v>28</v>
      </c>
      <c r="C21" s="16"/>
      <c r="D21" s="10">
        <f t="shared" si="0"/>
        <v>9129950000</v>
      </c>
      <c r="E21" s="11">
        <v>7909730000</v>
      </c>
      <c r="F21" s="11">
        <v>238890000</v>
      </c>
      <c r="G21" s="11">
        <v>144140000</v>
      </c>
      <c r="H21" s="11">
        <v>0</v>
      </c>
      <c r="I21" s="11">
        <v>837190000</v>
      </c>
    </row>
    <row r="22" spans="1:9" ht="15" customHeight="1">
      <c r="A22" s="7">
        <v>17</v>
      </c>
      <c r="B22" s="15" t="s">
        <v>29</v>
      </c>
      <c r="C22" s="16"/>
      <c r="D22" s="10">
        <f t="shared" si="0"/>
        <v>1105070000</v>
      </c>
      <c r="E22" s="11">
        <v>196620000</v>
      </c>
      <c r="F22" s="11">
        <v>0</v>
      </c>
      <c r="G22" s="11">
        <v>0</v>
      </c>
      <c r="H22" s="11">
        <v>334840000</v>
      </c>
      <c r="I22" s="11">
        <v>573610000</v>
      </c>
    </row>
    <row r="23" spans="1:9" ht="15" customHeight="1">
      <c r="A23" s="12">
        <v>18</v>
      </c>
      <c r="B23" s="15" t="s">
        <v>30</v>
      </c>
      <c r="C23" s="16"/>
      <c r="D23" s="10">
        <f t="shared" si="0"/>
        <v>6759260000</v>
      </c>
      <c r="E23" s="11">
        <v>2369110000</v>
      </c>
      <c r="F23" s="11">
        <v>1255980000</v>
      </c>
      <c r="G23" s="11">
        <v>72680000</v>
      </c>
      <c r="H23" s="11">
        <v>174060000</v>
      </c>
      <c r="I23" s="11">
        <v>2887430000</v>
      </c>
    </row>
    <row r="24" spans="1:9">
      <c r="A24" s="13"/>
      <c r="B24" s="17" t="s">
        <v>31</v>
      </c>
      <c r="C24" s="14"/>
      <c r="D24" s="10">
        <f t="shared" ref="D24:I24" si="1">SUM(D6:D23)</f>
        <v>84368590000</v>
      </c>
      <c r="E24" s="10">
        <f t="shared" si="1"/>
        <v>55062320000</v>
      </c>
      <c r="F24" s="10">
        <f t="shared" si="1"/>
        <v>9321950000</v>
      </c>
      <c r="G24" s="10">
        <f t="shared" si="1"/>
        <v>3310290000</v>
      </c>
      <c r="H24" s="10">
        <f t="shared" si="1"/>
        <v>3558690000</v>
      </c>
      <c r="I24" s="10">
        <f t="shared" si="1"/>
        <v>13115340000</v>
      </c>
    </row>
    <row r="26" spans="1:9" ht="26.25" customHeight="1">
      <c r="A26" s="66" t="s">
        <v>32</v>
      </c>
      <c r="B26" s="66"/>
      <c r="C26" s="66"/>
      <c r="D26" s="66"/>
    </row>
    <row r="27" spans="1:9">
      <c r="A27" s="18" t="s">
        <v>33</v>
      </c>
      <c r="B27" s="67" t="s">
        <v>34</v>
      </c>
      <c r="C27" s="67"/>
      <c r="D27" s="2" t="s">
        <v>35</v>
      </c>
    </row>
    <row r="28" spans="1:9" ht="35.25" customHeight="1">
      <c r="A28" s="20">
        <v>1</v>
      </c>
      <c r="B28" s="68" t="s">
        <v>36</v>
      </c>
      <c r="C28" s="68"/>
      <c r="D28" s="21">
        <v>3745620000</v>
      </c>
    </row>
    <row r="29" spans="1:9" ht="15" customHeight="1">
      <c r="A29" s="20">
        <v>2</v>
      </c>
      <c r="B29" s="63" t="s">
        <v>37</v>
      </c>
      <c r="C29" s="63"/>
      <c r="D29" s="22">
        <v>2368530000</v>
      </c>
    </row>
    <row r="30" spans="1:9" ht="15" customHeight="1">
      <c r="A30" s="20">
        <v>3</v>
      </c>
      <c r="B30" s="57" t="s">
        <v>38</v>
      </c>
      <c r="C30" s="58"/>
      <c r="D30" s="22">
        <v>1300000000</v>
      </c>
    </row>
    <row r="31" spans="1:9" ht="15" customHeight="1">
      <c r="A31" s="20">
        <v>4</v>
      </c>
      <c r="B31" s="57" t="s">
        <v>39</v>
      </c>
      <c r="C31" s="58"/>
      <c r="D31" s="23">
        <v>38913950000</v>
      </c>
    </row>
    <row r="32" spans="1:9" ht="27" customHeight="1">
      <c r="A32" s="20">
        <v>5</v>
      </c>
      <c r="B32" s="59" t="s">
        <v>40</v>
      </c>
      <c r="C32" s="60"/>
      <c r="D32" s="22">
        <v>3787190000</v>
      </c>
    </row>
    <row r="33" spans="1:4" ht="24.75" customHeight="1">
      <c r="A33" s="20">
        <v>6</v>
      </c>
      <c r="B33" s="59" t="s">
        <v>41</v>
      </c>
      <c r="C33" s="60"/>
      <c r="D33" s="24">
        <v>9029810000</v>
      </c>
    </row>
    <row r="34" spans="1:4" ht="15.75" customHeight="1">
      <c r="A34" s="13"/>
      <c r="B34" s="61" t="s">
        <v>31</v>
      </c>
      <c r="C34" s="61"/>
      <c r="D34" s="25">
        <f>SUM(D28:D33)</f>
        <v>59145100000</v>
      </c>
    </row>
    <row r="35" spans="1:4" ht="15.75" customHeight="1">
      <c r="A35" s="13"/>
      <c r="B35" s="62" t="s">
        <v>42</v>
      </c>
      <c r="C35" s="62"/>
      <c r="D35" s="26">
        <f>D24+D34</f>
        <v>143513690000</v>
      </c>
    </row>
    <row r="36" spans="1:4" ht="15.75" customHeight="1">
      <c r="A36" s="13"/>
      <c r="B36" s="55" t="s">
        <v>43</v>
      </c>
      <c r="C36" s="56"/>
      <c r="D36" s="26">
        <f>C4+C5-D35</f>
        <v>37507060000</v>
      </c>
    </row>
    <row r="37" spans="1:4">
      <c r="D37" s="27"/>
    </row>
    <row r="38" spans="1:4">
      <c r="D38" s="28"/>
    </row>
  </sheetData>
  <mergeCells count="13">
    <mergeCell ref="B29:C29"/>
    <mergeCell ref="B1:I1"/>
    <mergeCell ref="E2:F2"/>
    <mergeCell ref="A26:D26"/>
    <mergeCell ref="B27:C27"/>
    <mergeCell ref="B28:C28"/>
    <mergeCell ref="B36:C36"/>
    <mergeCell ref="B30:C30"/>
    <mergeCell ref="B31:C31"/>
    <mergeCell ref="B32:C32"/>
    <mergeCell ref="B33:C33"/>
    <mergeCell ref="B34:C34"/>
    <mergeCell ref="B35:C35"/>
  </mergeCells>
  <pageMargins left="0.19685039370078741" right="3.937007874015748E-2" top="0" bottom="0" header="0" footer="0"/>
  <pageSetup paperSize="9" scale="85" orientation="landscape" verticalDpi="0" r:id="rId1"/>
</worksheet>
</file>

<file path=xl/worksheets/sheet2.xml><?xml version="1.0" encoding="utf-8"?>
<worksheet xmlns="http://schemas.openxmlformats.org/spreadsheetml/2006/main" xmlns:r="http://schemas.openxmlformats.org/officeDocument/2006/relationships">
  <sheetPr>
    <tabColor theme="0"/>
  </sheetPr>
  <dimension ref="A1:I37"/>
  <sheetViews>
    <sheetView topLeftCell="A10" workbookViewId="0">
      <selection activeCell="D36" sqref="D36"/>
    </sheetView>
  </sheetViews>
  <sheetFormatPr defaultRowHeight="15"/>
  <cols>
    <col min="1" max="1" width="5" customWidth="1"/>
    <col min="2" max="2" width="33" customWidth="1"/>
    <col min="3" max="3" width="17.7109375" customWidth="1"/>
    <col min="4" max="4" width="17.28515625" customWidth="1"/>
    <col min="5" max="5" width="18.28515625" customWidth="1"/>
    <col min="6" max="6" width="17" customWidth="1"/>
    <col min="7" max="7" width="18.28515625" customWidth="1"/>
    <col min="8" max="8" width="16.5703125" customWidth="1"/>
    <col min="9" max="9" width="18.28515625" customWidth="1"/>
  </cols>
  <sheetData>
    <row r="1" spans="1:9" ht="34.5" customHeight="1">
      <c r="B1" s="64" t="s">
        <v>0</v>
      </c>
      <c r="C1" s="64"/>
      <c r="D1" s="64"/>
      <c r="E1" s="64"/>
      <c r="F1" s="64"/>
      <c r="G1" s="64"/>
      <c r="H1" s="64"/>
      <c r="I1" s="64"/>
    </row>
    <row r="2" spans="1:9" ht="20.25" customHeight="1">
      <c r="E2" s="65" t="s">
        <v>1</v>
      </c>
      <c r="F2" s="65"/>
      <c r="I2" s="29" t="s">
        <v>50</v>
      </c>
    </row>
    <row r="3" spans="1:9" ht="75.75" customHeight="1">
      <c r="A3" s="1" t="s">
        <v>2</v>
      </c>
      <c r="B3" s="2" t="s">
        <v>3</v>
      </c>
      <c r="C3" s="3" t="s">
        <v>4</v>
      </c>
      <c r="D3" s="4" t="s">
        <v>5</v>
      </c>
      <c r="E3" s="4" t="s">
        <v>47</v>
      </c>
      <c r="F3" s="4" t="s">
        <v>7</v>
      </c>
      <c r="G3" s="4" t="s">
        <v>8</v>
      </c>
      <c r="H3" s="4" t="s">
        <v>9</v>
      </c>
      <c r="I3" s="4" t="s">
        <v>10</v>
      </c>
    </row>
    <row r="4" spans="1:9" ht="15" customHeight="1">
      <c r="A4" s="1"/>
      <c r="B4" s="2" t="s">
        <v>44</v>
      </c>
      <c r="C4" s="5">
        <v>37507060000</v>
      </c>
      <c r="D4" s="6"/>
      <c r="E4" s="6"/>
      <c r="F4" s="6"/>
      <c r="G4" s="6"/>
      <c r="H4" s="6"/>
      <c r="I4" s="6"/>
    </row>
    <row r="5" spans="1:9" ht="15" customHeight="1">
      <c r="A5" s="1"/>
      <c r="B5" s="2" t="s">
        <v>46</v>
      </c>
      <c r="C5" s="5">
        <f>30000000000+20000000000+20000000000</f>
        <v>70000000000</v>
      </c>
      <c r="D5" s="6"/>
      <c r="E5" s="6"/>
      <c r="F5" s="6"/>
      <c r="G5" s="6"/>
      <c r="H5" s="6"/>
      <c r="I5" s="6"/>
    </row>
    <row r="6" spans="1:9" ht="15" customHeight="1">
      <c r="A6" s="7">
        <v>1</v>
      </c>
      <c r="B6" s="8" t="s">
        <v>13</v>
      </c>
      <c r="C6" s="9"/>
      <c r="D6" s="10">
        <f>E6+F6+G6+H6+I6</f>
        <v>6118030000</v>
      </c>
      <c r="E6" s="11">
        <v>6118030000</v>
      </c>
      <c r="F6" s="11">
        <v>0</v>
      </c>
      <c r="G6" s="11"/>
      <c r="H6" s="11">
        <v>0</v>
      </c>
      <c r="I6" s="11">
        <v>0</v>
      </c>
    </row>
    <row r="7" spans="1:9" ht="15" customHeight="1">
      <c r="A7" s="12">
        <v>2</v>
      </c>
      <c r="B7" s="13" t="s">
        <v>14</v>
      </c>
      <c r="C7" s="14"/>
      <c r="D7" s="10">
        <f t="shared" ref="D7:D24" si="0">E7+F7+G7+H7+I7</f>
        <v>4775110000</v>
      </c>
      <c r="E7" s="11">
        <v>4238430000</v>
      </c>
      <c r="F7" s="11">
        <v>44040000</v>
      </c>
      <c r="G7" s="11">
        <v>217050000</v>
      </c>
      <c r="H7" s="11">
        <v>117180000</v>
      </c>
      <c r="I7" s="11">
        <v>158410000</v>
      </c>
    </row>
    <row r="8" spans="1:9" ht="15" customHeight="1">
      <c r="A8" s="12">
        <v>3</v>
      </c>
      <c r="B8" s="15" t="s">
        <v>15</v>
      </c>
      <c r="C8" s="16"/>
      <c r="D8" s="10">
        <f t="shared" si="0"/>
        <v>4701530000</v>
      </c>
      <c r="E8" s="11">
        <v>4129510000</v>
      </c>
      <c r="F8" s="11">
        <v>400000000</v>
      </c>
      <c r="G8" s="11"/>
      <c r="H8" s="11">
        <v>58590000</v>
      </c>
      <c r="I8" s="11">
        <v>113430000</v>
      </c>
    </row>
    <row r="9" spans="1:9" ht="15" customHeight="1">
      <c r="A9" s="7">
        <v>4</v>
      </c>
      <c r="B9" s="15" t="s">
        <v>16</v>
      </c>
      <c r="C9" s="16"/>
      <c r="D9" s="10">
        <f t="shared" si="0"/>
        <v>10564130000</v>
      </c>
      <c r="E9" s="11">
        <v>10263080000</v>
      </c>
      <c r="F9" s="11"/>
      <c r="G9" s="11">
        <v>136060000</v>
      </c>
      <c r="H9" s="11">
        <v>58590000</v>
      </c>
      <c r="I9" s="11">
        <v>106400000</v>
      </c>
    </row>
    <row r="10" spans="1:9" ht="15" customHeight="1">
      <c r="A10" s="12">
        <v>5</v>
      </c>
      <c r="B10" s="15" t="s">
        <v>17</v>
      </c>
      <c r="C10" s="16"/>
      <c r="D10" s="10">
        <f t="shared" si="0"/>
        <v>2931570000</v>
      </c>
      <c r="E10" s="11">
        <v>2423510000</v>
      </c>
      <c r="F10" s="11">
        <v>247440000</v>
      </c>
      <c r="G10" s="11"/>
      <c r="H10" s="11">
        <v>112350000</v>
      </c>
      <c r="I10" s="11">
        <v>148270000</v>
      </c>
    </row>
    <row r="11" spans="1:9" ht="15" customHeight="1">
      <c r="A11" s="12">
        <v>6</v>
      </c>
      <c r="B11" s="15" t="s">
        <v>18</v>
      </c>
      <c r="C11" s="16"/>
      <c r="D11" s="10">
        <f t="shared" si="0"/>
        <v>2581670000</v>
      </c>
      <c r="E11" s="11">
        <v>1806300000</v>
      </c>
      <c r="F11" s="11">
        <v>593650000</v>
      </c>
      <c r="G11" s="11">
        <v>37710000</v>
      </c>
      <c r="H11" s="11">
        <v>0</v>
      </c>
      <c r="I11" s="11">
        <v>144010000</v>
      </c>
    </row>
    <row r="12" spans="1:9" ht="15" customHeight="1">
      <c r="A12" s="7">
        <v>7</v>
      </c>
      <c r="B12" s="15" t="s">
        <v>19</v>
      </c>
      <c r="C12" s="16"/>
      <c r="D12" s="10">
        <f t="shared" si="0"/>
        <v>2950160000</v>
      </c>
      <c r="E12" s="11">
        <v>2814200000</v>
      </c>
      <c r="F12" s="11"/>
      <c r="G12" s="11"/>
      <c r="H12" s="11">
        <v>53760000</v>
      </c>
      <c r="I12" s="11">
        <v>82200000</v>
      </c>
    </row>
    <row r="13" spans="1:9" ht="15" customHeight="1">
      <c r="A13" s="12">
        <v>8</v>
      </c>
      <c r="B13" s="15" t="s">
        <v>20</v>
      </c>
      <c r="C13" s="16"/>
      <c r="D13" s="10">
        <f t="shared" si="0"/>
        <v>441090000</v>
      </c>
      <c r="E13" s="11">
        <v>252070000</v>
      </c>
      <c r="F13" s="11">
        <v>0</v>
      </c>
      <c r="G13" s="11"/>
      <c r="H13" s="11"/>
      <c r="I13" s="11">
        <v>189020000</v>
      </c>
    </row>
    <row r="14" spans="1:9" ht="15" customHeight="1">
      <c r="A14" s="12">
        <v>9</v>
      </c>
      <c r="B14" s="15" t="s">
        <v>21</v>
      </c>
      <c r="C14" s="16"/>
      <c r="D14" s="10">
        <f t="shared" si="0"/>
        <v>1273910000</v>
      </c>
      <c r="E14" s="11">
        <v>1101420000</v>
      </c>
      <c r="F14" s="11"/>
      <c r="G14" s="11">
        <v>22020000</v>
      </c>
      <c r="H14" s="11">
        <v>56040000</v>
      </c>
      <c r="I14" s="11">
        <v>94430000</v>
      </c>
    </row>
    <row r="15" spans="1:9" ht="15" customHeight="1">
      <c r="A15" s="7">
        <v>10</v>
      </c>
      <c r="B15" s="15" t="s">
        <v>22</v>
      </c>
      <c r="C15" s="16"/>
      <c r="D15" s="10">
        <f t="shared" si="0"/>
        <v>95600000</v>
      </c>
      <c r="E15" s="11"/>
      <c r="F15" s="11"/>
      <c r="G15" s="11"/>
      <c r="H15" s="11">
        <v>0</v>
      </c>
      <c r="I15" s="11">
        <v>95600000</v>
      </c>
    </row>
    <row r="16" spans="1:9" ht="15" customHeight="1">
      <c r="A16" s="12">
        <v>11</v>
      </c>
      <c r="B16" s="15" t="s">
        <v>23</v>
      </c>
      <c r="C16" s="16"/>
      <c r="D16" s="10">
        <f t="shared" si="0"/>
        <v>1724960000</v>
      </c>
      <c r="E16" s="11">
        <v>944880000</v>
      </c>
      <c r="F16" s="11"/>
      <c r="G16" s="11">
        <v>592790000</v>
      </c>
      <c r="H16" s="11">
        <v>58590000</v>
      </c>
      <c r="I16" s="11">
        <v>128700000</v>
      </c>
    </row>
    <row r="17" spans="1:9" ht="15" customHeight="1">
      <c r="A17" s="12">
        <v>12</v>
      </c>
      <c r="B17" s="15" t="s">
        <v>24</v>
      </c>
      <c r="C17" s="16"/>
      <c r="D17" s="10">
        <f t="shared" si="0"/>
        <v>5279640000</v>
      </c>
      <c r="E17" s="11">
        <v>4180260000</v>
      </c>
      <c r="F17" s="11">
        <v>414250000</v>
      </c>
      <c r="G17" s="11">
        <v>17320000</v>
      </c>
      <c r="H17" s="11">
        <v>446490000</v>
      </c>
      <c r="I17" s="11">
        <v>221320000</v>
      </c>
    </row>
    <row r="18" spans="1:9" ht="15" customHeight="1">
      <c r="A18" s="7">
        <v>13</v>
      </c>
      <c r="B18" s="15" t="s">
        <v>25</v>
      </c>
      <c r="C18" s="16"/>
      <c r="D18" s="10">
        <f t="shared" si="0"/>
        <v>92960000</v>
      </c>
      <c r="E18" s="11"/>
      <c r="F18" s="11"/>
      <c r="G18" s="11"/>
      <c r="H18" s="11">
        <v>0</v>
      </c>
      <c r="I18" s="11">
        <v>92960000</v>
      </c>
    </row>
    <row r="19" spans="1:9" ht="15" customHeight="1">
      <c r="A19" s="12">
        <v>14</v>
      </c>
      <c r="B19" s="15" t="s">
        <v>48</v>
      </c>
      <c r="C19" s="16"/>
      <c r="D19" s="10">
        <f t="shared" si="0"/>
        <v>639680000</v>
      </c>
      <c r="E19" s="11">
        <f>20740000+388650000+164770000</f>
        <v>574160000</v>
      </c>
      <c r="F19" s="11"/>
      <c r="G19" s="11"/>
      <c r="H19" s="11"/>
      <c r="I19" s="11">
        <f>47040000+18480000</f>
        <v>65520000</v>
      </c>
    </row>
    <row r="20" spans="1:9" ht="15" customHeight="1">
      <c r="A20" s="12">
        <v>15</v>
      </c>
      <c r="B20" s="15" t="s">
        <v>26</v>
      </c>
      <c r="C20" s="16"/>
      <c r="D20" s="10">
        <f t="shared" si="0"/>
        <v>0</v>
      </c>
      <c r="E20" s="11">
        <v>0</v>
      </c>
      <c r="F20" s="11">
        <v>0</v>
      </c>
      <c r="G20" s="11">
        <v>0</v>
      </c>
      <c r="H20" s="11"/>
      <c r="I20" s="11">
        <v>0</v>
      </c>
    </row>
    <row r="21" spans="1:9" ht="15" customHeight="1">
      <c r="A21" s="7">
        <v>16</v>
      </c>
      <c r="B21" s="15" t="s">
        <v>27</v>
      </c>
      <c r="C21" s="16"/>
      <c r="D21" s="10">
        <f t="shared" si="0"/>
        <v>309070000</v>
      </c>
      <c r="E21" s="11">
        <v>261470000</v>
      </c>
      <c r="F21" s="11">
        <v>0</v>
      </c>
      <c r="G21" s="11">
        <v>0</v>
      </c>
      <c r="H21" s="11">
        <v>0</v>
      </c>
      <c r="I21" s="11">
        <v>47600000</v>
      </c>
    </row>
    <row r="22" spans="1:9" ht="15" customHeight="1">
      <c r="A22" s="12">
        <v>17</v>
      </c>
      <c r="B22" s="15" t="s">
        <v>28</v>
      </c>
      <c r="C22" s="16"/>
      <c r="D22" s="10">
        <f t="shared" si="0"/>
        <v>1977900000</v>
      </c>
      <c r="E22" s="11">
        <v>1822470000</v>
      </c>
      <c r="F22" s="11"/>
      <c r="G22" s="11"/>
      <c r="H22" s="11">
        <v>0</v>
      </c>
      <c r="I22" s="11">
        <v>155430000</v>
      </c>
    </row>
    <row r="23" spans="1:9" ht="15" customHeight="1">
      <c r="A23" s="12">
        <v>18</v>
      </c>
      <c r="B23" s="15" t="s">
        <v>29</v>
      </c>
      <c r="C23" s="16"/>
      <c r="D23" s="10">
        <f t="shared" si="0"/>
        <v>380420000</v>
      </c>
      <c r="E23" s="11">
        <v>128820000</v>
      </c>
      <c r="F23" s="11">
        <v>0</v>
      </c>
      <c r="G23" s="11">
        <v>86610000</v>
      </c>
      <c r="H23" s="11">
        <v>58590000</v>
      </c>
      <c r="I23" s="11">
        <v>106400000</v>
      </c>
    </row>
    <row r="24" spans="1:9" ht="15" customHeight="1">
      <c r="A24" s="7">
        <v>19</v>
      </c>
      <c r="B24" s="15" t="s">
        <v>30</v>
      </c>
      <c r="C24" s="16"/>
      <c r="D24" s="10">
        <f t="shared" si="0"/>
        <v>1758010000</v>
      </c>
      <c r="E24" s="11">
        <f>358660000+825740000</f>
        <v>1184400000</v>
      </c>
      <c r="F24" s="11">
        <v>51760000</v>
      </c>
      <c r="G24" s="11">
        <v>67330000</v>
      </c>
      <c r="H24" s="11">
        <f>77240000+58590000</f>
        <v>135830000</v>
      </c>
      <c r="I24" s="11">
        <f>366290000-47600000</f>
        <v>318690000</v>
      </c>
    </row>
    <row r="25" spans="1:9">
      <c r="A25" s="13"/>
      <c r="B25" s="17" t="s">
        <v>31</v>
      </c>
      <c r="C25" s="14"/>
      <c r="D25" s="10">
        <f t="shared" ref="D25:I25" si="1">SUM(D6:D24)</f>
        <v>48595440000</v>
      </c>
      <c r="E25" s="10">
        <f>SUM(E6:E24)</f>
        <v>42243010000</v>
      </c>
      <c r="F25" s="10">
        <f t="shared" si="1"/>
        <v>1751140000</v>
      </c>
      <c r="G25" s="10">
        <f t="shared" si="1"/>
        <v>1176890000</v>
      </c>
      <c r="H25" s="10">
        <f t="shared" si="1"/>
        <v>1156010000</v>
      </c>
      <c r="I25" s="10">
        <f t="shared" si="1"/>
        <v>2268390000</v>
      </c>
    </row>
    <row r="27" spans="1:9" ht="26.25" customHeight="1">
      <c r="A27" s="66" t="s">
        <v>32</v>
      </c>
      <c r="B27" s="66"/>
      <c r="C27" s="66"/>
      <c r="D27" s="66"/>
    </row>
    <row r="28" spans="1:9">
      <c r="A28" s="19" t="s">
        <v>33</v>
      </c>
      <c r="B28" s="67" t="s">
        <v>34</v>
      </c>
      <c r="C28" s="67"/>
      <c r="D28" s="2" t="s">
        <v>35</v>
      </c>
    </row>
    <row r="29" spans="1:9" ht="35.25" customHeight="1">
      <c r="A29" s="20">
        <v>1</v>
      </c>
      <c r="B29" s="69" t="s">
        <v>49</v>
      </c>
      <c r="C29" s="70"/>
      <c r="D29" s="22">
        <v>273390000</v>
      </c>
    </row>
    <row r="30" spans="1:9" ht="15" customHeight="1">
      <c r="A30" s="20">
        <v>2</v>
      </c>
      <c r="B30" s="57" t="s">
        <v>38</v>
      </c>
      <c r="C30" s="58"/>
      <c r="D30" s="22"/>
    </row>
    <row r="31" spans="1:9" ht="15" customHeight="1">
      <c r="A31" s="20">
        <v>3</v>
      </c>
      <c r="B31" s="57" t="s">
        <v>39</v>
      </c>
      <c r="C31" s="58"/>
      <c r="D31" s="23">
        <v>7354500000</v>
      </c>
    </row>
    <row r="32" spans="1:9" ht="24.75" customHeight="1">
      <c r="A32" s="20">
        <v>4</v>
      </c>
      <c r="B32" s="59" t="s">
        <v>41</v>
      </c>
      <c r="C32" s="60"/>
      <c r="D32" s="24">
        <v>2324750000</v>
      </c>
    </row>
    <row r="33" spans="1:4" ht="15.75" customHeight="1">
      <c r="A33" s="13"/>
      <c r="B33" s="61" t="s">
        <v>31</v>
      </c>
      <c r="C33" s="61"/>
      <c r="D33" s="25">
        <f>SUM(D29:D32)</f>
        <v>9952640000</v>
      </c>
    </row>
    <row r="34" spans="1:4" ht="15.75" customHeight="1">
      <c r="A34" s="13"/>
      <c r="B34" s="62" t="s">
        <v>42</v>
      </c>
      <c r="C34" s="62"/>
      <c r="D34" s="26">
        <f>D25+D33</f>
        <v>58548080000</v>
      </c>
    </row>
    <row r="35" spans="1:4" ht="15.75" customHeight="1">
      <c r="A35" s="13"/>
      <c r="B35" s="55" t="s">
        <v>45</v>
      </c>
      <c r="C35" s="56"/>
      <c r="D35" s="26">
        <f>C4+C5-D34</f>
        <v>48958980000</v>
      </c>
    </row>
    <row r="36" spans="1:4">
      <c r="D36" s="27"/>
    </row>
    <row r="37" spans="1:4">
      <c r="D37" s="28"/>
    </row>
  </sheetData>
  <mergeCells count="11">
    <mergeCell ref="B35:C35"/>
    <mergeCell ref="B30:C30"/>
    <mergeCell ref="B31:C31"/>
    <mergeCell ref="B32:C32"/>
    <mergeCell ref="B33:C33"/>
    <mergeCell ref="B34:C34"/>
    <mergeCell ref="B1:I1"/>
    <mergeCell ref="E2:F2"/>
    <mergeCell ref="A27:D27"/>
    <mergeCell ref="B28:C28"/>
    <mergeCell ref="B29:C29"/>
  </mergeCells>
  <pageMargins left="0.19685039370078741" right="3.937007874015748E-2" top="0" bottom="0" header="0" footer="0"/>
  <pageSetup paperSize="9" scale="85" orientation="landscape" r:id="rId1"/>
</worksheet>
</file>

<file path=xl/worksheets/sheet3.xml><?xml version="1.0" encoding="utf-8"?>
<worksheet xmlns="http://schemas.openxmlformats.org/spreadsheetml/2006/main" xmlns:r="http://schemas.openxmlformats.org/officeDocument/2006/relationships">
  <sheetPr>
    <tabColor theme="0"/>
  </sheetPr>
  <dimension ref="A1:I40"/>
  <sheetViews>
    <sheetView workbookViewId="0">
      <selection activeCell="G30" sqref="G30"/>
    </sheetView>
  </sheetViews>
  <sheetFormatPr defaultRowHeight="15"/>
  <cols>
    <col min="1" max="1" width="5" customWidth="1"/>
    <col min="2" max="2" width="33" customWidth="1"/>
    <col min="3" max="3" width="17.7109375" customWidth="1"/>
    <col min="4" max="4" width="17.28515625" customWidth="1"/>
    <col min="5" max="5" width="18.28515625" customWidth="1"/>
    <col min="6" max="6" width="17" customWidth="1"/>
    <col min="7" max="7" width="18.28515625" customWidth="1"/>
    <col min="8" max="8" width="16.5703125" customWidth="1"/>
    <col min="9" max="9" width="18.28515625" customWidth="1"/>
  </cols>
  <sheetData>
    <row r="1" spans="1:9" ht="34.5" customHeight="1">
      <c r="B1" s="64" t="s">
        <v>0</v>
      </c>
      <c r="C1" s="64"/>
      <c r="D1" s="64"/>
      <c r="E1" s="64"/>
      <c r="F1" s="64"/>
      <c r="G1" s="64"/>
      <c r="H1" s="64"/>
      <c r="I1" s="64"/>
    </row>
    <row r="2" spans="1:9" ht="20.25" customHeight="1">
      <c r="E2" s="65" t="s">
        <v>1</v>
      </c>
      <c r="F2" s="65"/>
      <c r="I2" s="29" t="s">
        <v>51</v>
      </c>
    </row>
    <row r="3" spans="1:9" ht="75.75" customHeight="1">
      <c r="A3" s="1" t="s">
        <v>2</v>
      </c>
      <c r="B3" s="2" t="s">
        <v>3</v>
      </c>
      <c r="C3" s="3" t="s">
        <v>4</v>
      </c>
      <c r="D3" s="4" t="s">
        <v>5</v>
      </c>
      <c r="E3" s="4" t="s">
        <v>47</v>
      </c>
      <c r="F3" s="4" t="s">
        <v>7</v>
      </c>
      <c r="G3" s="4" t="s">
        <v>8</v>
      </c>
      <c r="H3" s="4" t="s">
        <v>9</v>
      </c>
      <c r="I3" s="4" t="s">
        <v>10</v>
      </c>
    </row>
    <row r="4" spans="1:9" ht="15" customHeight="1">
      <c r="A4" s="1"/>
      <c r="B4" s="2" t="s">
        <v>44</v>
      </c>
      <c r="C4" s="5">
        <v>37507060000</v>
      </c>
      <c r="D4" s="6"/>
      <c r="E4" s="6"/>
      <c r="F4" s="6"/>
      <c r="G4" s="6"/>
      <c r="H4" s="6"/>
      <c r="I4" s="6"/>
    </row>
    <row r="5" spans="1:9" ht="15" customHeight="1">
      <c r="A5" s="1"/>
      <c r="B5" s="2" t="s">
        <v>46</v>
      </c>
      <c r="C5" s="5">
        <f>30000000000+20000000000+20000000000+40000000000</f>
        <v>110000000000</v>
      </c>
      <c r="D5" s="6"/>
      <c r="E5" s="6"/>
      <c r="F5" s="6"/>
      <c r="G5" s="6"/>
      <c r="H5" s="6"/>
      <c r="I5" s="6"/>
    </row>
    <row r="6" spans="1:9" ht="15" customHeight="1">
      <c r="A6" s="7">
        <v>1</v>
      </c>
      <c r="B6" s="8" t="s">
        <v>13</v>
      </c>
      <c r="C6" s="9"/>
      <c r="D6" s="10">
        <f>E6+F6+G6+H6+I6</f>
        <v>10284680000</v>
      </c>
      <c r="E6" s="31">
        <v>10284680000</v>
      </c>
      <c r="F6" s="11">
        <v>0</v>
      </c>
      <c r="G6" s="11"/>
      <c r="H6" s="11">
        <v>0</v>
      </c>
      <c r="I6" s="11">
        <v>0</v>
      </c>
    </row>
    <row r="7" spans="1:9" ht="15" customHeight="1">
      <c r="A7" s="12">
        <v>2</v>
      </c>
      <c r="B7" s="13" t="s">
        <v>14</v>
      </c>
      <c r="C7" s="14"/>
      <c r="D7" s="10">
        <f t="shared" ref="D7:D24" si="0">E7+F7+G7+H7+I7</f>
        <v>5774030000</v>
      </c>
      <c r="E7" s="31">
        <v>5019430000</v>
      </c>
      <c r="F7" s="11">
        <v>44040000</v>
      </c>
      <c r="G7" s="11">
        <v>217050000</v>
      </c>
      <c r="H7" s="11">
        <v>175760000</v>
      </c>
      <c r="I7" s="11">
        <v>317750000</v>
      </c>
    </row>
    <row r="8" spans="1:9" ht="15" customHeight="1">
      <c r="A8" s="12">
        <v>3</v>
      </c>
      <c r="B8" s="15" t="s">
        <v>15</v>
      </c>
      <c r="C8" s="16"/>
      <c r="D8" s="10">
        <f t="shared" si="0"/>
        <v>5058200000</v>
      </c>
      <c r="E8" s="31">
        <v>4305580000</v>
      </c>
      <c r="F8" s="11">
        <v>400000000</v>
      </c>
      <c r="G8" s="11">
        <v>28490000</v>
      </c>
      <c r="H8" s="11">
        <v>93970000</v>
      </c>
      <c r="I8" s="11">
        <v>230160000</v>
      </c>
    </row>
    <row r="9" spans="1:9" ht="15" customHeight="1">
      <c r="A9" s="7">
        <v>4</v>
      </c>
      <c r="B9" s="15" t="s">
        <v>16</v>
      </c>
      <c r="C9" s="16"/>
      <c r="D9" s="10">
        <f t="shared" si="0"/>
        <v>10198520000</v>
      </c>
      <c r="E9" s="31">
        <v>9744760000</v>
      </c>
      <c r="F9" s="11"/>
      <c r="G9" s="11">
        <v>153080000</v>
      </c>
      <c r="H9" s="11">
        <v>87880000</v>
      </c>
      <c r="I9" s="11">
        <v>212800000</v>
      </c>
    </row>
    <row r="10" spans="1:9" ht="15" customHeight="1">
      <c r="A10" s="12">
        <v>5</v>
      </c>
      <c r="B10" s="15" t="s">
        <v>17</v>
      </c>
      <c r="C10" s="16"/>
      <c r="D10" s="10">
        <f t="shared" si="0"/>
        <v>5627190000</v>
      </c>
      <c r="E10" s="31">
        <v>4914580000</v>
      </c>
      <c r="F10" s="11">
        <v>247440000</v>
      </c>
      <c r="G10" s="11">
        <v>1270000</v>
      </c>
      <c r="H10" s="11">
        <v>168520000</v>
      </c>
      <c r="I10" s="11">
        <v>295380000</v>
      </c>
    </row>
    <row r="11" spans="1:9" ht="15" customHeight="1">
      <c r="A11" s="12">
        <v>6</v>
      </c>
      <c r="B11" s="15" t="s">
        <v>18</v>
      </c>
      <c r="C11" s="16"/>
      <c r="D11" s="10">
        <f t="shared" si="0"/>
        <v>5346470000</v>
      </c>
      <c r="E11" s="31">
        <v>4135330000</v>
      </c>
      <c r="F11" s="11">
        <v>593650000</v>
      </c>
      <c r="G11" s="11">
        <v>320300000</v>
      </c>
      <c r="H11" s="11">
        <v>0</v>
      </c>
      <c r="I11" s="11">
        <v>297190000</v>
      </c>
    </row>
    <row r="12" spans="1:9" ht="15" customHeight="1">
      <c r="A12" s="7">
        <v>7</v>
      </c>
      <c r="B12" s="15" t="s">
        <v>19</v>
      </c>
      <c r="C12" s="16"/>
      <c r="D12" s="10">
        <f t="shared" si="0"/>
        <v>2852720000</v>
      </c>
      <c r="E12" s="31">
        <v>2610040000</v>
      </c>
      <c r="F12" s="11"/>
      <c r="G12" s="11">
        <v>28020000</v>
      </c>
      <c r="H12" s="11">
        <v>53760000</v>
      </c>
      <c r="I12" s="11">
        <v>160900000</v>
      </c>
    </row>
    <row r="13" spans="1:9" ht="15" customHeight="1">
      <c r="A13" s="12">
        <v>8</v>
      </c>
      <c r="B13" s="15" t="s">
        <v>20</v>
      </c>
      <c r="C13" s="16"/>
      <c r="D13" s="10">
        <f t="shared" si="0"/>
        <v>874870000</v>
      </c>
      <c r="E13" s="31">
        <v>377000000</v>
      </c>
      <c r="F13" s="11">
        <v>0</v>
      </c>
      <c r="G13" s="11">
        <v>95750000</v>
      </c>
      <c r="H13" s="11"/>
      <c r="I13" s="11">
        <v>402120000</v>
      </c>
    </row>
    <row r="14" spans="1:9" ht="15" customHeight="1">
      <c r="A14" s="12">
        <v>9</v>
      </c>
      <c r="B14" s="15" t="s">
        <v>21</v>
      </c>
      <c r="C14" s="16"/>
      <c r="D14" s="10">
        <f t="shared" si="0"/>
        <v>2102620000</v>
      </c>
      <c r="E14" s="31">
        <v>1307750000</v>
      </c>
      <c r="F14" s="11"/>
      <c r="G14" s="11">
        <v>322760000</v>
      </c>
      <c r="H14" s="11">
        <v>277000000</v>
      </c>
      <c r="I14" s="11">
        <v>195110000</v>
      </c>
    </row>
    <row r="15" spans="1:9" ht="15" customHeight="1">
      <c r="A15" s="7">
        <v>10</v>
      </c>
      <c r="B15" s="15" t="s">
        <v>22</v>
      </c>
      <c r="C15" s="16"/>
      <c r="D15" s="10">
        <f t="shared" si="0"/>
        <v>191200000</v>
      </c>
      <c r="E15" s="31"/>
      <c r="F15" s="11"/>
      <c r="G15" s="11"/>
      <c r="H15" s="11">
        <v>0</v>
      </c>
      <c r="I15" s="11">
        <v>191200000</v>
      </c>
    </row>
    <row r="16" spans="1:9" ht="15" customHeight="1">
      <c r="A16" s="12">
        <v>11</v>
      </c>
      <c r="B16" s="15" t="s">
        <v>23</v>
      </c>
      <c r="C16" s="16"/>
      <c r="D16" s="10">
        <f t="shared" si="0"/>
        <v>4626310000</v>
      </c>
      <c r="E16" s="31">
        <v>3686340000</v>
      </c>
      <c r="F16" s="11"/>
      <c r="G16" s="11">
        <v>592790000</v>
      </c>
      <c r="H16" s="11">
        <v>87880000</v>
      </c>
      <c r="I16" s="11">
        <v>259300000</v>
      </c>
    </row>
    <row r="17" spans="1:9" ht="15" customHeight="1">
      <c r="A17" s="12">
        <v>12</v>
      </c>
      <c r="B17" s="15" t="s">
        <v>24</v>
      </c>
      <c r="C17" s="16"/>
      <c r="D17" s="10">
        <f t="shared" si="0"/>
        <v>6423960000</v>
      </c>
      <c r="E17" s="31">
        <v>4950400000</v>
      </c>
      <c r="F17" s="11">
        <v>421470000</v>
      </c>
      <c r="G17" s="11">
        <v>17320000</v>
      </c>
      <c r="H17" s="11">
        <v>615140000</v>
      </c>
      <c r="I17" s="11">
        <v>419630000</v>
      </c>
    </row>
    <row r="18" spans="1:9" ht="15" customHeight="1">
      <c r="A18" s="7">
        <v>13</v>
      </c>
      <c r="B18" s="15" t="s">
        <v>25</v>
      </c>
      <c r="C18" s="16"/>
      <c r="D18" s="10">
        <f t="shared" si="0"/>
        <v>92960000</v>
      </c>
      <c r="E18" s="31"/>
      <c r="F18" s="11"/>
      <c r="G18" s="11"/>
      <c r="H18" s="11">
        <v>0</v>
      </c>
      <c r="I18" s="11">
        <v>92960000</v>
      </c>
    </row>
    <row r="19" spans="1:9" ht="15" customHeight="1">
      <c r="A19" s="12">
        <v>14</v>
      </c>
      <c r="B19" s="15" t="s">
        <v>48</v>
      </c>
      <c r="C19" s="16"/>
      <c r="D19" s="10">
        <f t="shared" si="0"/>
        <v>1004580000</v>
      </c>
      <c r="E19" s="31">
        <f>20740000+620960000+260400000</f>
        <v>902100000</v>
      </c>
      <c r="F19" s="11"/>
      <c r="G19" s="11"/>
      <c r="H19" s="11"/>
      <c r="I19" s="11">
        <f>47040000+55440000</f>
        <v>102480000</v>
      </c>
    </row>
    <row r="20" spans="1:9" ht="15" customHeight="1">
      <c r="A20" s="12">
        <v>15</v>
      </c>
      <c r="B20" s="15" t="s">
        <v>26</v>
      </c>
      <c r="C20" s="16"/>
      <c r="D20" s="10">
        <f t="shared" si="0"/>
        <v>0</v>
      </c>
      <c r="E20" s="31">
        <v>0</v>
      </c>
      <c r="F20" s="11">
        <v>0</v>
      </c>
      <c r="G20" s="11">
        <v>0</v>
      </c>
      <c r="H20" s="11"/>
      <c r="I20" s="11">
        <v>0</v>
      </c>
    </row>
    <row r="21" spans="1:9" ht="15" customHeight="1">
      <c r="A21" s="7">
        <v>16</v>
      </c>
      <c r="B21" s="15" t="s">
        <v>27</v>
      </c>
      <c r="C21" s="16"/>
      <c r="D21" s="10">
        <f t="shared" si="0"/>
        <v>269780000</v>
      </c>
      <c r="E21" s="31">
        <v>222180000</v>
      </c>
      <c r="F21" s="11">
        <v>0</v>
      </c>
      <c r="G21" s="11">
        <v>0</v>
      </c>
      <c r="H21" s="11">
        <v>0</v>
      </c>
      <c r="I21" s="11">
        <v>47600000</v>
      </c>
    </row>
    <row r="22" spans="1:9" ht="15" customHeight="1">
      <c r="A22" s="12">
        <v>17</v>
      </c>
      <c r="B22" s="15" t="s">
        <v>28</v>
      </c>
      <c r="C22" s="16"/>
      <c r="D22" s="10">
        <f t="shared" si="0"/>
        <v>3068890000</v>
      </c>
      <c r="E22" s="31">
        <v>2757780000</v>
      </c>
      <c r="F22" s="11"/>
      <c r="G22" s="11"/>
      <c r="H22" s="11">
        <v>0</v>
      </c>
      <c r="I22" s="11">
        <v>311110000</v>
      </c>
    </row>
    <row r="23" spans="1:9" ht="15" customHeight="1">
      <c r="A23" s="12">
        <v>18</v>
      </c>
      <c r="B23" s="15" t="s">
        <v>29</v>
      </c>
      <c r="C23" s="16"/>
      <c r="D23" s="10">
        <f t="shared" si="0"/>
        <v>542650000</v>
      </c>
      <c r="E23" s="31">
        <v>155360000</v>
      </c>
      <c r="F23" s="11">
        <v>0</v>
      </c>
      <c r="G23" s="11">
        <v>86610000</v>
      </c>
      <c r="H23" s="11">
        <v>87880000</v>
      </c>
      <c r="I23" s="11">
        <v>212800000</v>
      </c>
    </row>
    <row r="24" spans="1:9" ht="15" customHeight="1">
      <c r="A24" s="7">
        <v>19</v>
      </c>
      <c r="B24" s="15" t="s">
        <v>30</v>
      </c>
      <c r="C24" s="16"/>
      <c r="D24" s="10">
        <f t="shared" si="0"/>
        <v>3501030000</v>
      </c>
      <c r="E24" s="11">
        <f>2645320000-E21</f>
        <v>2423140000</v>
      </c>
      <c r="F24" s="11">
        <v>51760000</v>
      </c>
      <c r="G24" s="11">
        <v>165970000</v>
      </c>
      <c r="H24" s="11">
        <v>341070000</v>
      </c>
      <c r="I24" s="11">
        <f>566690000-I21</f>
        <v>519090000</v>
      </c>
    </row>
    <row r="25" spans="1:9">
      <c r="A25" s="13"/>
      <c r="B25" s="17" t="s">
        <v>31</v>
      </c>
      <c r="C25" s="14"/>
      <c r="D25" s="10">
        <f t="shared" ref="D25:I25" si="1">SUM(D6:D24)</f>
        <v>67840660000</v>
      </c>
      <c r="E25" s="10">
        <f>SUM(E6:E24)</f>
        <v>57796450000</v>
      </c>
      <c r="F25" s="10">
        <f t="shared" si="1"/>
        <v>1758360000</v>
      </c>
      <c r="G25" s="10">
        <f t="shared" si="1"/>
        <v>2029410000</v>
      </c>
      <c r="H25" s="10">
        <f t="shared" si="1"/>
        <v>1988860000</v>
      </c>
      <c r="I25" s="10">
        <f t="shared" si="1"/>
        <v>4267580000</v>
      </c>
    </row>
    <row r="26" spans="1:9">
      <c r="D26" s="28"/>
    </row>
    <row r="27" spans="1:9" ht="26.25" customHeight="1">
      <c r="A27" s="66" t="s">
        <v>32</v>
      </c>
      <c r="B27" s="66"/>
      <c r="C27" s="66"/>
      <c r="D27" s="66"/>
    </row>
    <row r="28" spans="1:9">
      <c r="A28" s="30" t="s">
        <v>33</v>
      </c>
      <c r="B28" s="67" t="s">
        <v>34</v>
      </c>
      <c r="C28" s="67"/>
      <c r="D28" s="2" t="s">
        <v>35</v>
      </c>
    </row>
    <row r="29" spans="1:9" ht="35.25" customHeight="1">
      <c r="A29" s="20">
        <v>1</v>
      </c>
      <c r="B29" s="69" t="s">
        <v>49</v>
      </c>
      <c r="C29" s="70"/>
      <c r="D29" s="22">
        <v>273390000</v>
      </c>
    </row>
    <row r="30" spans="1:9" ht="15" customHeight="1">
      <c r="A30" s="20">
        <v>2</v>
      </c>
      <c r="B30" s="57" t="s">
        <v>38</v>
      </c>
      <c r="C30" s="58"/>
      <c r="D30" s="22">
        <v>900000000</v>
      </c>
    </row>
    <row r="31" spans="1:9" ht="15" customHeight="1">
      <c r="A31" s="20">
        <v>3</v>
      </c>
      <c r="B31" s="57" t="s">
        <v>39</v>
      </c>
      <c r="C31" s="58"/>
      <c r="D31" s="23">
        <v>9577800000</v>
      </c>
    </row>
    <row r="32" spans="1:9" ht="24.75" customHeight="1">
      <c r="A32" s="20">
        <v>4</v>
      </c>
      <c r="B32" s="59" t="s">
        <v>41</v>
      </c>
      <c r="C32" s="60"/>
      <c r="D32" s="24">
        <v>3262260000</v>
      </c>
    </row>
    <row r="33" spans="1:4" ht="15.75" customHeight="1">
      <c r="A33" s="13"/>
      <c r="B33" s="61" t="s">
        <v>31</v>
      </c>
      <c r="C33" s="61"/>
      <c r="D33" s="25">
        <f>SUM(D29:D32)</f>
        <v>14013450000</v>
      </c>
    </row>
    <row r="34" spans="1:4" ht="15.75" customHeight="1">
      <c r="A34" s="13"/>
      <c r="B34" s="62" t="s">
        <v>42</v>
      </c>
      <c r="C34" s="62"/>
      <c r="D34" s="26">
        <f>D25+D33</f>
        <v>81854110000</v>
      </c>
    </row>
    <row r="35" spans="1:4" ht="15.75" customHeight="1">
      <c r="A35" s="13"/>
      <c r="B35" s="55" t="s">
        <v>53</v>
      </c>
      <c r="C35" s="56"/>
      <c r="D35" s="26">
        <f>C4+C5-D34</f>
        <v>65652950000</v>
      </c>
    </row>
    <row r="36" spans="1:4">
      <c r="D36" s="27"/>
    </row>
    <row r="37" spans="1:4">
      <c r="D37" s="28"/>
    </row>
    <row r="39" spans="1:4">
      <c r="D39" s="28"/>
    </row>
    <row r="40" spans="1:4">
      <c r="D40" s="28"/>
    </row>
  </sheetData>
  <mergeCells count="11">
    <mergeCell ref="B30:C30"/>
    <mergeCell ref="B1:I1"/>
    <mergeCell ref="E2:F2"/>
    <mergeCell ref="A27:D27"/>
    <mergeCell ref="B28:C28"/>
    <mergeCell ref="B29:C29"/>
    <mergeCell ref="B31:C31"/>
    <mergeCell ref="B32:C32"/>
    <mergeCell ref="B33:C33"/>
    <mergeCell ref="B34:C34"/>
    <mergeCell ref="B35:C35"/>
  </mergeCells>
  <pageMargins left="0.19685039370078741" right="3.937007874015748E-2" top="0" bottom="0" header="0" footer="0"/>
  <pageSetup paperSize="9" scale="85" orientation="landscape" r:id="rId1"/>
</worksheet>
</file>

<file path=xl/worksheets/sheet4.xml><?xml version="1.0" encoding="utf-8"?>
<worksheet xmlns="http://schemas.openxmlformats.org/spreadsheetml/2006/main" xmlns:r="http://schemas.openxmlformats.org/officeDocument/2006/relationships">
  <sheetPr>
    <tabColor theme="0"/>
  </sheetPr>
  <dimension ref="A1:I40"/>
  <sheetViews>
    <sheetView topLeftCell="A7" workbookViewId="0">
      <selection activeCell="E6" sqref="E6"/>
    </sheetView>
  </sheetViews>
  <sheetFormatPr defaultRowHeight="15"/>
  <cols>
    <col min="1" max="1" width="5" customWidth="1"/>
    <col min="2" max="2" width="33" customWidth="1"/>
    <col min="3" max="3" width="17.7109375" customWidth="1"/>
    <col min="4" max="4" width="17.28515625" customWidth="1"/>
    <col min="5" max="5" width="18.28515625" customWidth="1"/>
    <col min="6" max="6" width="17" customWidth="1"/>
    <col min="7" max="7" width="18.28515625" customWidth="1"/>
    <col min="8" max="8" width="16.5703125" customWidth="1"/>
    <col min="9" max="9" width="18.28515625" customWidth="1"/>
  </cols>
  <sheetData>
    <row r="1" spans="1:9" ht="34.5" customHeight="1">
      <c r="B1" s="64" t="s">
        <v>0</v>
      </c>
      <c r="C1" s="64"/>
      <c r="D1" s="64"/>
      <c r="E1" s="64"/>
      <c r="F1" s="64"/>
      <c r="G1" s="64"/>
      <c r="H1" s="64"/>
      <c r="I1" s="64"/>
    </row>
    <row r="2" spans="1:9" ht="20.25" customHeight="1">
      <c r="E2" s="65" t="s">
        <v>1</v>
      </c>
      <c r="F2" s="65"/>
      <c r="I2" s="29" t="s">
        <v>54</v>
      </c>
    </row>
    <row r="3" spans="1:9" ht="75.75" customHeight="1">
      <c r="A3" s="1" t="s">
        <v>2</v>
      </c>
      <c r="B3" s="2" t="s">
        <v>3</v>
      </c>
      <c r="C3" s="3" t="s">
        <v>4</v>
      </c>
      <c r="D3" s="4" t="s">
        <v>5</v>
      </c>
      <c r="E3" s="4" t="s">
        <v>47</v>
      </c>
      <c r="F3" s="4" t="s">
        <v>7</v>
      </c>
      <c r="G3" s="4" t="s">
        <v>8</v>
      </c>
      <c r="H3" s="4" t="s">
        <v>9</v>
      </c>
      <c r="I3" s="4" t="s">
        <v>10</v>
      </c>
    </row>
    <row r="4" spans="1:9" ht="15" customHeight="1">
      <c r="A4" s="1"/>
      <c r="B4" s="2" t="s">
        <v>44</v>
      </c>
      <c r="C4" s="5">
        <v>37507060000</v>
      </c>
      <c r="D4" s="6"/>
      <c r="E4" s="6"/>
      <c r="F4" s="6"/>
      <c r="G4" s="6"/>
      <c r="H4" s="6"/>
      <c r="I4" s="6"/>
    </row>
    <row r="5" spans="1:9" ht="15" customHeight="1">
      <c r="A5" s="1"/>
      <c r="B5" s="2" t="s">
        <v>46</v>
      </c>
      <c r="C5" s="5">
        <f>30000000000+20000000000+20000000000+40000000000+35000000000</f>
        <v>145000000000</v>
      </c>
      <c r="D5" s="6"/>
      <c r="E5" s="6"/>
      <c r="F5" s="6"/>
      <c r="G5" s="6"/>
      <c r="H5" s="6"/>
      <c r="I5" s="6"/>
    </row>
    <row r="6" spans="1:9" ht="15" customHeight="1">
      <c r="A6" s="7">
        <v>1</v>
      </c>
      <c r="B6" s="8" t="s">
        <v>13</v>
      </c>
      <c r="C6" s="9"/>
      <c r="D6" s="10">
        <f>E6+F6+G6+H6+I6</f>
        <v>10914740000</v>
      </c>
      <c r="E6" s="31">
        <v>10914740000</v>
      </c>
      <c r="F6" s="11">
        <v>0</v>
      </c>
      <c r="G6" s="11"/>
      <c r="H6" s="11">
        <v>0</v>
      </c>
      <c r="I6" s="11">
        <v>0</v>
      </c>
    </row>
    <row r="7" spans="1:9" ht="15" customHeight="1">
      <c r="A7" s="12">
        <v>2</v>
      </c>
      <c r="B7" s="13" t="s">
        <v>14</v>
      </c>
      <c r="C7" s="14"/>
      <c r="D7" s="10">
        <f t="shared" ref="D7:D24" si="0">E7+F7+G7+H7+I7</f>
        <v>6119630000</v>
      </c>
      <c r="E7" s="31">
        <v>5292620000</v>
      </c>
      <c r="F7" s="11">
        <v>44040000</v>
      </c>
      <c r="G7" s="11">
        <v>230870000</v>
      </c>
      <c r="H7" s="11">
        <v>234350000</v>
      </c>
      <c r="I7" s="11">
        <v>317750000</v>
      </c>
    </row>
    <row r="8" spans="1:9" ht="15" customHeight="1">
      <c r="A8" s="12">
        <v>3</v>
      </c>
      <c r="B8" s="15" t="s">
        <v>15</v>
      </c>
      <c r="C8" s="16"/>
      <c r="D8" s="10">
        <f t="shared" si="0"/>
        <v>5117740000</v>
      </c>
      <c r="E8" s="31">
        <v>4367560000</v>
      </c>
      <c r="F8" s="11">
        <v>400000000</v>
      </c>
      <c r="G8" s="11">
        <v>27670000</v>
      </c>
      <c r="H8" s="11">
        <v>93970000</v>
      </c>
      <c r="I8" s="11">
        <v>228540000</v>
      </c>
    </row>
    <row r="9" spans="1:9" ht="15" customHeight="1">
      <c r="A9" s="7">
        <v>4</v>
      </c>
      <c r="B9" s="15" t="s">
        <v>16</v>
      </c>
      <c r="C9" s="16"/>
      <c r="D9" s="10">
        <f t="shared" si="0"/>
        <v>12974030000</v>
      </c>
      <c r="E9" s="31">
        <v>12490970000</v>
      </c>
      <c r="F9" s="11"/>
      <c r="G9" s="11">
        <v>153080000</v>
      </c>
      <c r="H9" s="11">
        <v>117180000</v>
      </c>
      <c r="I9" s="11">
        <v>212800000</v>
      </c>
    </row>
    <row r="10" spans="1:9" ht="15" customHeight="1">
      <c r="A10" s="12">
        <v>5</v>
      </c>
      <c r="B10" s="15" t="s">
        <v>17</v>
      </c>
      <c r="C10" s="16"/>
      <c r="D10" s="10">
        <f t="shared" si="0"/>
        <v>6606230000</v>
      </c>
      <c r="E10" s="31">
        <v>5837700000</v>
      </c>
      <c r="F10" s="11">
        <v>247440000</v>
      </c>
      <c r="G10" s="11">
        <f>1000000+10000</f>
        <v>1010000</v>
      </c>
      <c r="H10" s="11">
        <v>224700000</v>
      </c>
      <c r="I10" s="11">
        <v>295380000</v>
      </c>
    </row>
    <row r="11" spans="1:9" ht="15" customHeight="1">
      <c r="A11" s="12">
        <v>6</v>
      </c>
      <c r="B11" s="15" t="s">
        <v>18</v>
      </c>
      <c r="C11" s="16"/>
      <c r="D11" s="10">
        <f t="shared" si="0"/>
        <v>6305730000</v>
      </c>
      <c r="E11" s="31">
        <v>5107820000</v>
      </c>
      <c r="F11" s="11">
        <v>593650000</v>
      </c>
      <c r="G11" s="11">
        <v>320300000</v>
      </c>
      <c r="H11" s="11">
        <v>0</v>
      </c>
      <c r="I11" s="11">
        <v>283960000</v>
      </c>
    </row>
    <row r="12" spans="1:9" ht="15" customHeight="1">
      <c r="A12" s="7">
        <v>7</v>
      </c>
      <c r="B12" s="15" t="s">
        <v>19</v>
      </c>
      <c r="C12" s="16"/>
      <c r="D12" s="10">
        <f t="shared" si="0"/>
        <v>4593160000</v>
      </c>
      <c r="E12" s="31">
        <v>3960030000</v>
      </c>
      <c r="F12" s="11"/>
      <c r="G12" s="11">
        <v>250370000</v>
      </c>
      <c r="H12" s="11">
        <v>53760000</v>
      </c>
      <c r="I12" s="11">
        <v>329000000</v>
      </c>
    </row>
    <row r="13" spans="1:9" ht="15" customHeight="1">
      <c r="A13" s="12">
        <v>8</v>
      </c>
      <c r="B13" s="15" t="s">
        <v>20</v>
      </c>
      <c r="C13" s="16"/>
      <c r="D13" s="10">
        <f t="shared" si="0"/>
        <v>1311910000</v>
      </c>
      <c r="E13" s="31">
        <v>814040000</v>
      </c>
      <c r="F13" s="11">
        <v>0</v>
      </c>
      <c r="G13" s="11">
        <v>95750000</v>
      </c>
      <c r="H13" s="11"/>
      <c r="I13" s="11">
        <v>402120000</v>
      </c>
    </row>
    <row r="14" spans="1:9" ht="15" customHeight="1">
      <c r="A14" s="12">
        <v>9</v>
      </c>
      <c r="B14" s="15" t="s">
        <v>21</v>
      </c>
      <c r="C14" s="16"/>
      <c r="D14" s="10">
        <f t="shared" si="0"/>
        <v>2797000000</v>
      </c>
      <c r="E14" s="31">
        <v>1928300000</v>
      </c>
      <c r="F14" s="11">
        <v>75710000</v>
      </c>
      <c r="G14" s="11">
        <v>322760000</v>
      </c>
      <c r="H14" s="11">
        <v>275400000</v>
      </c>
      <c r="I14" s="11">
        <v>194830000</v>
      </c>
    </row>
    <row r="15" spans="1:9" ht="15" customHeight="1">
      <c r="A15" s="7">
        <v>10</v>
      </c>
      <c r="B15" s="15" t="s">
        <v>22</v>
      </c>
      <c r="C15" s="16"/>
      <c r="D15" s="10">
        <f t="shared" si="0"/>
        <v>191200000</v>
      </c>
      <c r="E15" s="31"/>
      <c r="F15" s="11"/>
      <c r="G15" s="11"/>
      <c r="H15" s="11">
        <v>0</v>
      </c>
      <c r="I15" s="11">
        <v>191200000</v>
      </c>
    </row>
    <row r="16" spans="1:9" ht="15" customHeight="1">
      <c r="A16" s="12">
        <v>11</v>
      </c>
      <c r="B16" s="15" t="s">
        <v>23</v>
      </c>
      <c r="C16" s="16"/>
      <c r="D16" s="10">
        <f t="shared" si="0"/>
        <v>4755840000</v>
      </c>
      <c r="E16" s="31">
        <v>3786570000</v>
      </c>
      <c r="F16" s="11"/>
      <c r="G16" s="11">
        <v>592790000</v>
      </c>
      <c r="H16" s="11">
        <v>117180000</v>
      </c>
      <c r="I16" s="11">
        <v>259300000</v>
      </c>
    </row>
    <row r="17" spans="1:9" ht="15" customHeight="1">
      <c r="A17" s="12">
        <v>12</v>
      </c>
      <c r="B17" s="15" t="s">
        <v>24</v>
      </c>
      <c r="C17" s="16"/>
      <c r="D17" s="10">
        <f t="shared" si="0"/>
        <v>7943840000</v>
      </c>
      <c r="E17" s="31">
        <v>6301630000</v>
      </c>
      <c r="F17" s="11">
        <v>421470000</v>
      </c>
      <c r="G17" s="11">
        <v>17320000</v>
      </c>
      <c r="H17" s="11">
        <v>783790000</v>
      </c>
      <c r="I17" s="11">
        <v>419630000</v>
      </c>
    </row>
    <row r="18" spans="1:9" ht="15" customHeight="1">
      <c r="A18" s="7">
        <v>13</v>
      </c>
      <c r="B18" s="15" t="s">
        <v>25</v>
      </c>
      <c r="C18" s="16"/>
      <c r="D18" s="10">
        <f t="shared" si="0"/>
        <v>92960000</v>
      </c>
      <c r="E18" s="31"/>
      <c r="F18" s="11"/>
      <c r="G18" s="11"/>
      <c r="H18" s="11">
        <v>0</v>
      </c>
      <c r="I18" s="11">
        <v>92960000</v>
      </c>
    </row>
    <row r="19" spans="1:9" ht="15" customHeight="1">
      <c r="A19" s="12">
        <v>14</v>
      </c>
      <c r="B19" s="15" t="s">
        <v>48</v>
      </c>
      <c r="C19" s="16"/>
      <c r="D19" s="10">
        <f t="shared" si="0"/>
        <v>2518090000</v>
      </c>
      <c r="E19" s="31">
        <f>20740000+847340000+260400000</f>
        <v>1128480000</v>
      </c>
      <c r="F19" s="11"/>
      <c r="G19" s="11">
        <v>1287130000</v>
      </c>
      <c r="H19" s="11"/>
      <c r="I19" s="11">
        <f>47040000+55440000</f>
        <v>102480000</v>
      </c>
    </row>
    <row r="20" spans="1:9" ht="15" customHeight="1">
      <c r="A20" s="12">
        <v>15</v>
      </c>
      <c r="B20" s="15" t="s">
        <v>26</v>
      </c>
      <c r="C20" s="16"/>
      <c r="D20" s="10">
        <f t="shared" si="0"/>
        <v>0</v>
      </c>
      <c r="E20" s="31">
        <v>0</v>
      </c>
      <c r="F20" s="11">
        <v>0</v>
      </c>
      <c r="G20" s="11">
        <v>0</v>
      </c>
      <c r="H20" s="11"/>
      <c r="I20" s="11">
        <v>0</v>
      </c>
    </row>
    <row r="21" spans="1:9" ht="15" customHeight="1">
      <c r="A21" s="7">
        <v>16</v>
      </c>
      <c r="B21" s="15" t="s">
        <v>27</v>
      </c>
      <c r="C21" s="16"/>
      <c r="D21" s="10">
        <f t="shared" si="0"/>
        <v>269780000</v>
      </c>
      <c r="E21" s="31">
        <v>222180000</v>
      </c>
      <c r="F21" s="11">
        <v>0</v>
      </c>
      <c r="G21" s="11">
        <v>0</v>
      </c>
      <c r="H21" s="11">
        <v>0</v>
      </c>
      <c r="I21" s="11">
        <v>47600000</v>
      </c>
    </row>
    <row r="22" spans="1:9" ht="15" customHeight="1">
      <c r="A22" s="12">
        <v>17</v>
      </c>
      <c r="B22" s="15" t="s">
        <v>28</v>
      </c>
      <c r="C22" s="16"/>
      <c r="D22" s="10">
        <f t="shared" si="0"/>
        <v>4920310000</v>
      </c>
      <c r="E22" s="31">
        <v>4610020000</v>
      </c>
      <c r="F22" s="11"/>
      <c r="G22" s="11"/>
      <c r="H22" s="11">
        <v>0</v>
      </c>
      <c r="I22" s="11">
        <v>310290000</v>
      </c>
    </row>
    <row r="23" spans="1:9" ht="15" customHeight="1">
      <c r="A23" s="12">
        <v>18</v>
      </c>
      <c r="B23" s="15" t="s">
        <v>29</v>
      </c>
      <c r="C23" s="16"/>
      <c r="D23" s="10">
        <f t="shared" si="0"/>
        <v>571950000</v>
      </c>
      <c r="E23" s="31">
        <v>155360000</v>
      </c>
      <c r="F23" s="11">
        <v>0</v>
      </c>
      <c r="G23" s="11">
        <v>86610000</v>
      </c>
      <c r="H23" s="11">
        <v>117180000</v>
      </c>
      <c r="I23" s="11">
        <v>212800000</v>
      </c>
    </row>
    <row r="24" spans="1:9" ht="15" customHeight="1">
      <c r="A24" s="7">
        <v>19</v>
      </c>
      <c r="B24" s="15" t="s">
        <v>30</v>
      </c>
      <c r="C24" s="16"/>
      <c r="D24" s="10">
        <f t="shared" si="0"/>
        <v>5428840000</v>
      </c>
      <c r="E24" s="11">
        <f>3867510000-E21</f>
        <v>3645330000</v>
      </c>
      <c r="F24" s="11">
        <v>57720000</v>
      </c>
      <c r="G24" s="11">
        <v>165730000</v>
      </c>
      <c r="H24" s="11">
        <v>663590000</v>
      </c>
      <c r="I24" s="11">
        <f>944070000-I21</f>
        <v>896470000</v>
      </c>
    </row>
    <row r="25" spans="1:9">
      <c r="A25" s="13"/>
      <c r="B25" s="17" t="s">
        <v>31</v>
      </c>
      <c r="C25" s="14"/>
      <c r="D25" s="10">
        <f t="shared" ref="D25:I25" si="1">SUM(D6:D24)</f>
        <v>83432980000</v>
      </c>
      <c r="E25" s="10">
        <f>SUM(E6:E24)</f>
        <v>70563350000</v>
      </c>
      <c r="F25" s="10">
        <f t="shared" si="1"/>
        <v>1840030000</v>
      </c>
      <c r="G25" s="10">
        <f t="shared" si="1"/>
        <v>3551390000</v>
      </c>
      <c r="H25" s="10">
        <f t="shared" si="1"/>
        <v>2681100000</v>
      </c>
      <c r="I25" s="10">
        <f t="shared" si="1"/>
        <v>4797110000</v>
      </c>
    </row>
    <row r="26" spans="1:9">
      <c r="D26" s="28"/>
    </row>
    <row r="27" spans="1:9" ht="26.25" customHeight="1">
      <c r="A27" s="66" t="s">
        <v>32</v>
      </c>
      <c r="B27" s="66"/>
      <c r="C27" s="66"/>
      <c r="D27" s="66"/>
    </row>
    <row r="28" spans="1:9">
      <c r="A28" s="30" t="s">
        <v>33</v>
      </c>
      <c r="B28" s="67" t="s">
        <v>34</v>
      </c>
      <c r="C28" s="67"/>
      <c r="D28" s="2" t="s">
        <v>35</v>
      </c>
    </row>
    <row r="29" spans="1:9" ht="35.25" customHeight="1">
      <c r="A29" s="20">
        <v>1</v>
      </c>
      <c r="B29" s="69" t="s">
        <v>49</v>
      </c>
      <c r="C29" s="70"/>
      <c r="D29" s="22">
        <v>273390000</v>
      </c>
    </row>
    <row r="30" spans="1:9" ht="15" customHeight="1">
      <c r="A30" s="20">
        <v>2</v>
      </c>
      <c r="B30" s="57" t="s">
        <v>38</v>
      </c>
      <c r="C30" s="58"/>
      <c r="D30" s="22">
        <v>1750000000</v>
      </c>
    </row>
    <row r="31" spans="1:9" ht="15" customHeight="1">
      <c r="A31" s="20">
        <v>3</v>
      </c>
      <c r="B31" s="57" t="s">
        <v>39</v>
      </c>
      <c r="C31" s="58"/>
      <c r="D31" s="23">
        <v>12716960000</v>
      </c>
    </row>
    <row r="32" spans="1:9" ht="24.75" customHeight="1">
      <c r="A32" s="20">
        <v>4</v>
      </c>
      <c r="B32" s="59" t="s">
        <v>41</v>
      </c>
      <c r="C32" s="60"/>
      <c r="D32" s="24">
        <v>4493710000</v>
      </c>
    </row>
    <row r="33" spans="1:6" ht="15.75" customHeight="1">
      <c r="A33" s="13"/>
      <c r="B33" s="61" t="s">
        <v>31</v>
      </c>
      <c r="C33" s="61"/>
      <c r="D33" s="25">
        <f>SUM(D29:D32)</f>
        <v>19234060000</v>
      </c>
    </row>
    <row r="34" spans="1:6" ht="15.75" customHeight="1">
      <c r="A34" s="13"/>
      <c r="B34" s="62" t="s">
        <v>42</v>
      </c>
      <c r="C34" s="62"/>
      <c r="D34" s="26">
        <f>D25+D33</f>
        <v>102667040000</v>
      </c>
      <c r="F34" s="28"/>
    </row>
    <row r="35" spans="1:6" ht="15.75" customHeight="1">
      <c r="A35" s="13"/>
      <c r="B35" s="55" t="s">
        <v>52</v>
      </c>
      <c r="C35" s="56"/>
      <c r="D35" s="26">
        <f>C4+C5-D34</f>
        <v>79840020000</v>
      </c>
    </row>
    <row r="36" spans="1:6">
      <c r="D36" s="27"/>
    </row>
    <row r="37" spans="1:6">
      <c r="D37" s="28"/>
    </row>
    <row r="39" spans="1:6">
      <c r="D39" s="28"/>
    </row>
    <row r="40" spans="1:6">
      <c r="D40" s="28"/>
    </row>
  </sheetData>
  <mergeCells count="11">
    <mergeCell ref="B30:C30"/>
    <mergeCell ref="B1:I1"/>
    <mergeCell ref="E2:F2"/>
    <mergeCell ref="A27:D27"/>
    <mergeCell ref="B28:C28"/>
    <mergeCell ref="B29:C29"/>
    <mergeCell ref="B31:C31"/>
    <mergeCell ref="B32:C32"/>
    <mergeCell ref="B33:C33"/>
    <mergeCell ref="B34:C34"/>
    <mergeCell ref="B35:C35"/>
  </mergeCells>
  <pageMargins left="0.19685039370078741" right="3.937007874015748E-2" top="0" bottom="0" header="0" footer="0"/>
  <pageSetup paperSize="9" scale="85" orientation="landscape" r:id="rId1"/>
</worksheet>
</file>

<file path=xl/worksheets/sheet5.xml><?xml version="1.0" encoding="utf-8"?>
<worksheet xmlns="http://schemas.openxmlformats.org/spreadsheetml/2006/main" xmlns:r="http://schemas.openxmlformats.org/officeDocument/2006/relationships">
  <sheetPr>
    <tabColor theme="0"/>
  </sheetPr>
  <dimension ref="A1:I41"/>
  <sheetViews>
    <sheetView topLeftCell="A16" workbookViewId="0">
      <selection activeCell="C5" sqref="C5"/>
    </sheetView>
  </sheetViews>
  <sheetFormatPr defaultRowHeight="15"/>
  <cols>
    <col min="1" max="1" width="5" customWidth="1"/>
    <col min="2" max="2" width="33" customWidth="1"/>
    <col min="3" max="3" width="17.7109375" customWidth="1"/>
    <col min="4" max="4" width="17.28515625" customWidth="1"/>
    <col min="5" max="5" width="18.28515625" customWidth="1"/>
    <col min="6" max="6" width="17" customWidth="1"/>
    <col min="7" max="7" width="18.28515625" customWidth="1"/>
    <col min="8" max="8" width="16.5703125" customWidth="1"/>
    <col min="9" max="9" width="18.28515625" customWidth="1"/>
  </cols>
  <sheetData>
    <row r="1" spans="1:9" ht="34.5" customHeight="1">
      <c r="B1" s="64" t="s">
        <v>0</v>
      </c>
      <c r="C1" s="64"/>
      <c r="D1" s="64"/>
      <c r="E1" s="64"/>
      <c r="F1" s="64"/>
      <c r="G1" s="64"/>
      <c r="H1" s="64"/>
      <c r="I1" s="64"/>
    </row>
    <row r="2" spans="1:9" ht="20.25" customHeight="1">
      <c r="E2" s="65" t="s">
        <v>1</v>
      </c>
      <c r="F2" s="65"/>
      <c r="I2" s="29" t="s">
        <v>55</v>
      </c>
    </row>
    <row r="3" spans="1:9" ht="75.75" customHeight="1">
      <c r="A3" s="1" t="s">
        <v>2</v>
      </c>
      <c r="B3" s="2" t="s">
        <v>3</v>
      </c>
      <c r="C3" s="3" t="s">
        <v>4</v>
      </c>
      <c r="D3" s="4" t="s">
        <v>5</v>
      </c>
      <c r="E3" s="4" t="s">
        <v>47</v>
      </c>
      <c r="F3" s="4" t="s">
        <v>7</v>
      </c>
      <c r="G3" s="4" t="s">
        <v>8</v>
      </c>
      <c r="H3" s="4" t="s">
        <v>9</v>
      </c>
      <c r="I3" s="4" t="s">
        <v>10</v>
      </c>
    </row>
    <row r="4" spans="1:9" ht="15" customHeight="1">
      <c r="A4" s="1"/>
      <c r="B4" s="2" t="s">
        <v>44</v>
      </c>
      <c r="C4" s="5">
        <v>37507060000</v>
      </c>
      <c r="D4" s="6"/>
      <c r="E4" s="6"/>
      <c r="F4" s="6"/>
      <c r="G4" s="6"/>
      <c r="H4" s="6"/>
      <c r="I4" s="6"/>
    </row>
    <row r="5" spans="1:9" ht="15" customHeight="1">
      <c r="A5" s="1"/>
      <c r="B5" s="2" t="s">
        <v>46</v>
      </c>
      <c r="C5" s="5">
        <f>30000000000+20000000000+20000000000+40000000000+35000000000+20000000000</f>
        <v>165000000000</v>
      </c>
      <c r="D5" s="6"/>
      <c r="E5" s="6"/>
      <c r="F5" s="6"/>
      <c r="G5" s="6"/>
      <c r="H5" s="6"/>
      <c r="I5" s="6"/>
    </row>
    <row r="6" spans="1:9" ht="15" customHeight="1">
      <c r="A6" s="7">
        <v>1</v>
      </c>
      <c r="B6" s="8" t="s">
        <v>13</v>
      </c>
      <c r="C6" s="9"/>
      <c r="D6" s="10">
        <f>E6+F6+G6+H6+I6</f>
        <v>14710920000</v>
      </c>
      <c r="E6" s="31">
        <v>14710920000</v>
      </c>
      <c r="F6" s="11">
        <v>0</v>
      </c>
      <c r="G6" s="11"/>
      <c r="H6" s="11">
        <v>0</v>
      </c>
      <c r="I6" s="11">
        <v>0</v>
      </c>
    </row>
    <row r="7" spans="1:9" ht="15" customHeight="1">
      <c r="A7" s="12">
        <v>2</v>
      </c>
      <c r="B7" s="13" t="s">
        <v>14</v>
      </c>
      <c r="C7" s="14"/>
      <c r="D7" s="10">
        <f t="shared" ref="D7:D24" si="0">E7+F7+G7+H7+I7</f>
        <v>6931780000</v>
      </c>
      <c r="E7" s="31">
        <v>5760720000</v>
      </c>
      <c r="F7" s="11">
        <v>204000000</v>
      </c>
      <c r="G7" s="11">
        <v>276160000</v>
      </c>
      <c r="H7" s="11">
        <v>292940000</v>
      </c>
      <c r="I7" s="11">
        <v>397960000</v>
      </c>
    </row>
    <row r="8" spans="1:9" ht="15" customHeight="1">
      <c r="A8" s="12">
        <v>3</v>
      </c>
      <c r="B8" s="15" t="s">
        <v>15</v>
      </c>
      <c r="C8" s="16"/>
      <c r="D8" s="10">
        <f t="shared" si="0"/>
        <v>5865670000</v>
      </c>
      <c r="E8" s="31">
        <v>4980380000</v>
      </c>
      <c r="F8" s="11">
        <v>457440000</v>
      </c>
      <c r="G8" s="11">
        <v>50310000</v>
      </c>
      <c r="H8" s="11">
        <v>93970000</v>
      </c>
      <c r="I8" s="11">
        <v>283570000</v>
      </c>
    </row>
    <row r="9" spans="1:9" ht="15" customHeight="1">
      <c r="A9" s="7">
        <v>4</v>
      </c>
      <c r="B9" s="15" t="s">
        <v>16</v>
      </c>
      <c r="C9" s="16"/>
      <c r="D9" s="10">
        <f t="shared" si="0"/>
        <v>13193610000</v>
      </c>
      <c r="E9" s="31">
        <v>12630380000</v>
      </c>
      <c r="F9" s="11"/>
      <c r="G9" s="11">
        <v>150760000</v>
      </c>
      <c r="H9" s="11">
        <v>146470000</v>
      </c>
      <c r="I9" s="11">
        <v>266000000</v>
      </c>
    </row>
    <row r="10" spans="1:9" ht="15" customHeight="1">
      <c r="A10" s="12">
        <v>5</v>
      </c>
      <c r="B10" s="15" t="s">
        <v>17</v>
      </c>
      <c r="C10" s="16"/>
      <c r="D10" s="10">
        <f t="shared" si="0"/>
        <v>7529660000</v>
      </c>
      <c r="E10" s="31">
        <v>6509710000</v>
      </c>
      <c r="F10" s="11">
        <v>272460000</v>
      </c>
      <c r="G10" s="11">
        <v>92690000</v>
      </c>
      <c r="H10" s="11">
        <v>280870000</v>
      </c>
      <c r="I10" s="11">
        <v>373930000</v>
      </c>
    </row>
    <row r="11" spans="1:9" ht="15" customHeight="1">
      <c r="A11" s="12">
        <v>6</v>
      </c>
      <c r="B11" s="15" t="s">
        <v>18</v>
      </c>
      <c r="C11" s="16"/>
      <c r="D11" s="10">
        <f t="shared" si="0"/>
        <v>5791780000</v>
      </c>
      <c r="E11" s="31">
        <v>4488250000</v>
      </c>
      <c r="F11" s="11">
        <v>593650000</v>
      </c>
      <c r="G11" s="11">
        <v>348330000</v>
      </c>
      <c r="H11" s="11">
        <v>0</v>
      </c>
      <c r="I11" s="11">
        <v>361550000</v>
      </c>
    </row>
    <row r="12" spans="1:9" ht="15" customHeight="1">
      <c r="A12" s="7">
        <v>7</v>
      </c>
      <c r="B12" s="15" t="s">
        <v>19</v>
      </c>
      <c r="C12" s="16"/>
      <c r="D12" s="10">
        <f t="shared" si="0"/>
        <v>4898450000</v>
      </c>
      <c r="E12" s="31">
        <v>4183920000</v>
      </c>
      <c r="F12" s="11"/>
      <c r="G12" s="11">
        <v>250370000</v>
      </c>
      <c r="H12" s="11">
        <v>53760000</v>
      </c>
      <c r="I12" s="11">
        <v>410400000</v>
      </c>
    </row>
    <row r="13" spans="1:9" ht="15" customHeight="1">
      <c r="A13" s="12">
        <v>8</v>
      </c>
      <c r="B13" s="15" t="s">
        <v>20</v>
      </c>
      <c r="C13" s="16"/>
      <c r="D13" s="10">
        <f t="shared" si="0"/>
        <v>1979420000</v>
      </c>
      <c r="E13" s="31">
        <v>1422400000</v>
      </c>
      <c r="F13" s="11">
        <v>0</v>
      </c>
      <c r="G13" s="11">
        <v>80020000</v>
      </c>
      <c r="H13" s="11"/>
      <c r="I13" s="11">
        <v>477000000</v>
      </c>
    </row>
    <row r="14" spans="1:9" ht="15" customHeight="1">
      <c r="A14" s="12">
        <v>9</v>
      </c>
      <c r="B14" s="15" t="s">
        <v>21</v>
      </c>
      <c r="C14" s="16"/>
      <c r="D14" s="10">
        <f t="shared" si="0"/>
        <v>4112550000</v>
      </c>
      <c r="E14" s="31">
        <v>2813410000</v>
      </c>
      <c r="F14" s="11">
        <v>152530000</v>
      </c>
      <c r="G14" s="11">
        <v>322760000</v>
      </c>
      <c r="H14" s="11">
        <v>573760000</v>
      </c>
      <c r="I14" s="11">
        <v>250090000</v>
      </c>
    </row>
    <row r="15" spans="1:9" ht="15" customHeight="1">
      <c r="A15" s="7">
        <v>10</v>
      </c>
      <c r="B15" s="15" t="s">
        <v>22</v>
      </c>
      <c r="C15" s="16"/>
      <c r="D15" s="10">
        <f t="shared" si="0"/>
        <v>337090000</v>
      </c>
      <c r="E15" s="31">
        <v>98090000</v>
      </c>
      <c r="F15" s="11"/>
      <c r="G15" s="11"/>
      <c r="H15" s="11">
        <v>0</v>
      </c>
      <c r="I15" s="11">
        <v>239000000</v>
      </c>
    </row>
    <row r="16" spans="1:9" ht="15" customHeight="1">
      <c r="A16" s="12">
        <v>11</v>
      </c>
      <c r="B16" s="15" t="s">
        <v>23</v>
      </c>
      <c r="C16" s="16"/>
      <c r="D16" s="10">
        <f t="shared" si="0"/>
        <v>5863290000</v>
      </c>
      <c r="E16" s="31">
        <v>4408230000</v>
      </c>
      <c r="F16" s="11">
        <v>303300000</v>
      </c>
      <c r="G16" s="11">
        <v>688450000</v>
      </c>
      <c r="H16" s="11">
        <v>143810000</v>
      </c>
      <c r="I16" s="11">
        <v>319500000</v>
      </c>
    </row>
    <row r="17" spans="1:9" ht="15" customHeight="1">
      <c r="A17" s="12">
        <v>12</v>
      </c>
      <c r="B17" s="15" t="s">
        <v>24</v>
      </c>
      <c r="C17" s="16"/>
      <c r="D17" s="10">
        <f t="shared" si="0"/>
        <v>8130130000</v>
      </c>
      <c r="E17" s="31">
        <v>6247030000</v>
      </c>
      <c r="F17" s="11">
        <v>412910000</v>
      </c>
      <c r="G17" s="11">
        <v>43460000</v>
      </c>
      <c r="H17" s="11">
        <v>910240000</v>
      </c>
      <c r="I17" s="11">
        <v>516490000</v>
      </c>
    </row>
    <row r="18" spans="1:9" ht="15" customHeight="1">
      <c r="A18" s="7">
        <v>13</v>
      </c>
      <c r="B18" s="15" t="s">
        <v>25</v>
      </c>
      <c r="C18" s="16"/>
      <c r="D18" s="10">
        <f t="shared" si="0"/>
        <v>92960000</v>
      </c>
      <c r="E18" s="31"/>
      <c r="F18" s="11"/>
      <c r="G18" s="11"/>
      <c r="H18" s="11">
        <v>0</v>
      </c>
      <c r="I18" s="11">
        <v>92960000</v>
      </c>
    </row>
    <row r="19" spans="1:9" ht="15" customHeight="1">
      <c r="A19" s="12">
        <v>14</v>
      </c>
      <c r="B19" s="15" t="s">
        <v>48</v>
      </c>
      <c r="C19" s="16"/>
      <c r="D19" s="10">
        <f t="shared" si="0"/>
        <v>2826090000</v>
      </c>
      <c r="E19" s="31">
        <f>20740000+1068820000+330400000</f>
        <v>1419960000</v>
      </c>
      <c r="F19" s="11"/>
      <c r="G19" s="11">
        <v>1285170000</v>
      </c>
      <c r="H19" s="11"/>
      <c r="I19" s="11">
        <f>47040000+73920000</f>
        <v>120960000</v>
      </c>
    </row>
    <row r="20" spans="1:9" ht="15" customHeight="1">
      <c r="A20" s="12">
        <v>15</v>
      </c>
      <c r="B20" s="15" t="s">
        <v>26</v>
      </c>
      <c r="C20" s="16"/>
      <c r="D20" s="10">
        <f t="shared" si="0"/>
        <v>0</v>
      </c>
      <c r="E20" s="31">
        <v>0</v>
      </c>
      <c r="F20" s="11">
        <v>0</v>
      </c>
      <c r="G20" s="11">
        <v>0</v>
      </c>
      <c r="H20" s="11"/>
      <c r="I20" s="11">
        <v>0</v>
      </c>
    </row>
    <row r="21" spans="1:9" ht="15" customHeight="1">
      <c r="A21" s="7">
        <v>16</v>
      </c>
      <c r="B21" s="15" t="s">
        <v>27</v>
      </c>
      <c r="C21" s="16"/>
      <c r="D21" s="10">
        <f t="shared" si="0"/>
        <v>269780000</v>
      </c>
      <c r="E21" s="31">
        <v>222180000</v>
      </c>
      <c r="F21" s="11">
        <v>0</v>
      </c>
      <c r="G21" s="11">
        <v>0</v>
      </c>
      <c r="H21" s="11">
        <v>0</v>
      </c>
      <c r="I21" s="11">
        <v>47600000</v>
      </c>
    </row>
    <row r="22" spans="1:9" ht="15" customHeight="1">
      <c r="A22" s="12">
        <v>17</v>
      </c>
      <c r="B22" s="15" t="s">
        <v>28</v>
      </c>
      <c r="C22" s="16"/>
      <c r="D22" s="10">
        <f t="shared" si="0"/>
        <v>7068020000</v>
      </c>
      <c r="E22" s="31">
        <v>6679890000</v>
      </c>
      <c r="F22" s="11"/>
      <c r="G22" s="11"/>
      <c r="H22" s="11">
        <v>0</v>
      </c>
      <c r="I22" s="11">
        <v>388130000</v>
      </c>
    </row>
    <row r="23" spans="1:9" ht="15" customHeight="1">
      <c r="A23" s="12">
        <v>18</v>
      </c>
      <c r="B23" s="15" t="s">
        <v>29</v>
      </c>
      <c r="C23" s="16"/>
      <c r="D23" s="10">
        <f t="shared" si="0"/>
        <v>772840000</v>
      </c>
      <c r="E23" s="31">
        <v>273760000</v>
      </c>
      <c r="F23" s="11">
        <v>0</v>
      </c>
      <c r="G23" s="11">
        <v>86610000</v>
      </c>
      <c r="H23" s="11">
        <v>146470000</v>
      </c>
      <c r="I23" s="11">
        <v>266000000</v>
      </c>
    </row>
    <row r="24" spans="1:9" ht="15" customHeight="1">
      <c r="A24" s="7">
        <v>19</v>
      </c>
      <c r="B24" s="15" t="s">
        <v>30</v>
      </c>
      <c r="C24" s="16"/>
      <c r="D24" s="10">
        <f t="shared" si="0"/>
        <v>6616230000</v>
      </c>
      <c r="E24" s="11">
        <f>4762850000-E21</f>
        <v>4540670000</v>
      </c>
      <c r="F24" s="11">
        <v>57720000</v>
      </c>
      <c r="G24" s="11">
        <v>165730000</v>
      </c>
      <c r="H24" s="11">
        <v>798890000</v>
      </c>
      <c r="I24" s="11">
        <f>1100820000-I21</f>
        <v>1053220000</v>
      </c>
    </row>
    <row r="25" spans="1:9">
      <c r="A25" s="13"/>
      <c r="B25" s="17" t="s">
        <v>31</v>
      </c>
      <c r="C25" s="14"/>
      <c r="D25" s="10">
        <f t="shared" ref="D25:I25" si="1">SUM(D6:D24)</f>
        <v>96990270000</v>
      </c>
      <c r="E25" s="10">
        <f>SUM(E6:E24)</f>
        <v>81389900000</v>
      </c>
      <c r="F25" s="10">
        <f t="shared" si="1"/>
        <v>2454010000</v>
      </c>
      <c r="G25" s="10">
        <f t="shared" si="1"/>
        <v>3840820000</v>
      </c>
      <c r="H25" s="10">
        <f t="shared" si="1"/>
        <v>3441180000</v>
      </c>
      <c r="I25" s="10">
        <f t="shared" si="1"/>
        <v>5864360000</v>
      </c>
    </row>
    <row r="26" spans="1:9">
      <c r="D26" s="28"/>
      <c r="E26" s="28"/>
    </row>
    <row r="27" spans="1:9" ht="26.25" customHeight="1">
      <c r="A27" s="66" t="s">
        <v>32</v>
      </c>
      <c r="B27" s="66"/>
      <c r="C27" s="66"/>
      <c r="D27" s="66"/>
    </row>
    <row r="28" spans="1:9">
      <c r="A28" s="32" t="s">
        <v>33</v>
      </c>
      <c r="B28" s="67" t="s">
        <v>34</v>
      </c>
      <c r="C28" s="67"/>
      <c r="D28" s="2" t="s">
        <v>35</v>
      </c>
    </row>
    <row r="29" spans="1:9" ht="35.25" customHeight="1">
      <c r="A29" s="20">
        <v>1</v>
      </c>
      <c r="B29" s="69" t="s">
        <v>49</v>
      </c>
      <c r="C29" s="70"/>
      <c r="D29" s="22">
        <v>273390000</v>
      </c>
    </row>
    <row r="30" spans="1:9" ht="15" customHeight="1">
      <c r="A30" s="20">
        <v>2</v>
      </c>
      <c r="B30" s="57" t="s">
        <v>38</v>
      </c>
      <c r="C30" s="58"/>
      <c r="D30" s="22">
        <v>3000000000</v>
      </c>
    </row>
    <row r="31" spans="1:9" ht="15" customHeight="1">
      <c r="A31" s="20">
        <v>3</v>
      </c>
      <c r="B31" s="57" t="s">
        <v>39</v>
      </c>
      <c r="C31" s="58"/>
      <c r="D31" s="23">
        <v>16018400000</v>
      </c>
    </row>
    <row r="32" spans="1:9" ht="31.5" customHeight="1">
      <c r="A32" s="20"/>
      <c r="B32" s="69" t="s">
        <v>57</v>
      </c>
      <c r="C32" s="70"/>
      <c r="D32" s="33">
        <v>385650000</v>
      </c>
    </row>
    <row r="33" spans="1:6" ht="24.75" customHeight="1">
      <c r="A33" s="20">
        <v>4</v>
      </c>
      <c r="B33" s="59" t="s">
        <v>41</v>
      </c>
      <c r="C33" s="60"/>
      <c r="D33" s="24">
        <v>6990460000</v>
      </c>
    </row>
    <row r="34" spans="1:6" ht="15.75" customHeight="1">
      <c r="A34" s="13"/>
      <c r="B34" s="61" t="s">
        <v>31</v>
      </c>
      <c r="C34" s="61"/>
      <c r="D34" s="25">
        <f>SUM(D29:D33)</f>
        <v>26667900000</v>
      </c>
    </row>
    <row r="35" spans="1:6" ht="15.75" customHeight="1">
      <c r="A35" s="13"/>
      <c r="B35" s="62" t="s">
        <v>42</v>
      </c>
      <c r="C35" s="62"/>
      <c r="D35" s="26">
        <f>D25+D34</f>
        <v>123658170000</v>
      </c>
      <c r="F35" s="28"/>
    </row>
    <row r="36" spans="1:6" ht="15.75" customHeight="1">
      <c r="A36" s="13"/>
      <c r="B36" s="55" t="s">
        <v>56</v>
      </c>
      <c r="C36" s="56"/>
      <c r="D36" s="26">
        <f>C4+C5-D35</f>
        <v>78848890000</v>
      </c>
    </row>
    <row r="37" spans="1:6">
      <c r="D37" s="27"/>
    </row>
    <row r="38" spans="1:6">
      <c r="D38" s="28"/>
    </row>
    <row r="40" spans="1:6">
      <c r="D40" s="28"/>
    </row>
    <row r="41" spans="1:6">
      <c r="D41" s="28"/>
    </row>
  </sheetData>
  <mergeCells count="12">
    <mergeCell ref="B31:C31"/>
    <mergeCell ref="B33:C33"/>
    <mergeCell ref="B34:C34"/>
    <mergeCell ref="B35:C35"/>
    <mergeCell ref="B36:C36"/>
    <mergeCell ref="B32:C32"/>
    <mergeCell ref="B30:C30"/>
    <mergeCell ref="B1:I1"/>
    <mergeCell ref="E2:F2"/>
    <mergeCell ref="A27:D27"/>
    <mergeCell ref="B28:C28"/>
    <mergeCell ref="B29:C29"/>
  </mergeCells>
  <pageMargins left="0.19685039370078741" right="3.937007874015748E-2" top="0" bottom="0" header="0" footer="0"/>
  <pageSetup paperSize="9" scale="85" orientation="landscape" r:id="rId1"/>
</worksheet>
</file>

<file path=xl/worksheets/sheet6.xml><?xml version="1.0" encoding="utf-8"?>
<worksheet xmlns="http://schemas.openxmlformats.org/spreadsheetml/2006/main" xmlns:r="http://schemas.openxmlformats.org/officeDocument/2006/relationships">
  <sheetPr>
    <tabColor theme="0"/>
  </sheetPr>
  <dimension ref="A1:G30"/>
  <sheetViews>
    <sheetView tabSelected="1" workbookViewId="0">
      <selection activeCell="C5" sqref="C5"/>
    </sheetView>
  </sheetViews>
  <sheetFormatPr defaultRowHeight="15"/>
  <cols>
    <col min="1" max="2" width="5" customWidth="1"/>
    <col min="3" max="3" width="51.42578125" customWidth="1"/>
    <col min="4" max="4" width="28.140625" customWidth="1"/>
    <col min="6" max="6" width="12" bestFit="1" customWidth="1"/>
    <col min="7" max="7" width="17.5703125" bestFit="1" customWidth="1"/>
  </cols>
  <sheetData>
    <row r="1" spans="1:7" ht="88.5" customHeight="1">
      <c r="A1" s="54"/>
      <c r="B1" s="71" t="s">
        <v>71</v>
      </c>
      <c r="C1" s="71"/>
      <c r="D1" s="71"/>
      <c r="E1" s="71"/>
    </row>
    <row r="2" spans="1:7" ht="20.25" customHeight="1">
      <c r="A2" s="41"/>
      <c r="B2" s="41"/>
      <c r="C2" s="41"/>
      <c r="D2" s="41" t="s">
        <v>64</v>
      </c>
    </row>
    <row r="3" spans="1:7" ht="75.75" customHeight="1">
      <c r="A3" s="41"/>
      <c r="B3" s="50" t="s">
        <v>2</v>
      </c>
      <c r="C3" s="34" t="s">
        <v>3</v>
      </c>
      <c r="D3" s="35" t="s">
        <v>5</v>
      </c>
    </row>
    <row r="4" spans="1:7" ht="15" customHeight="1">
      <c r="A4" s="41"/>
      <c r="B4" s="50"/>
      <c r="C4" s="34" t="s">
        <v>65</v>
      </c>
      <c r="D4" s="36"/>
    </row>
    <row r="5" spans="1:7" ht="18.75" customHeight="1">
      <c r="A5" s="41"/>
      <c r="B5" s="42">
        <v>1</v>
      </c>
      <c r="C5" s="40" t="s">
        <v>13</v>
      </c>
      <c r="D5" s="39">
        <v>1625.9</v>
      </c>
      <c r="G5" s="28"/>
    </row>
    <row r="6" spans="1:7" ht="18" customHeight="1">
      <c r="A6" s="41"/>
      <c r="B6" s="43">
        <v>2</v>
      </c>
      <c r="C6" s="51" t="s">
        <v>14</v>
      </c>
      <c r="D6" s="44">
        <v>980.7</v>
      </c>
      <c r="G6" s="28"/>
    </row>
    <row r="7" spans="1:7" ht="18" customHeight="1">
      <c r="A7" s="41"/>
      <c r="B7" s="42">
        <v>3</v>
      </c>
      <c r="C7" s="52" t="s">
        <v>15</v>
      </c>
      <c r="D7" s="44">
        <v>1550.67</v>
      </c>
      <c r="G7" s="28"/>
    </row>
    <row r="8" spans="1:7" ht="22.5" customHeight="1">
      <c r="A8" s="41"/>
      <c r="B8" s="43">
        <v>4</v>
      </c>
      <c r="C8" s="52" t="s">
        <v>16</v>
      </c>
      <c r="D8" s="44">
        <v>3020.9</v>
      </c>
      <c r="G8" s="28"/>
    </row>
    <row r="9" spans="1:7" ht="18" customHeight="1">
      <c r="A9" s="41"/>
      <c r="B9" s="42">
        <v>5</v>
      </c>
      <c r="C9" s="52" t="s">
        <v>17</v>
      </c>
      <c r="D9" s="44">
        <v>2453.52</v>
      </c>
      <c r="G9" s="28"/>
    </row>
    <row r="10" spans="1:7" ht="20.25" customHeight="1">
      <c r="A10" s="41"/>
      <c r="B10" s="43">
        <v>6</v>
      </c>
      <c r="C10" s="52" t="s">
        <v>18</v>
      </c>
      <c r="D10" s="44">
        <v>2174.81</v>
      </c>
      <c r="G10" s="28"/>
    </row>
    <row r="11" spans="1:7" ht="20.25" customHeight="1">
      <c r="A11" s="41"/>
      <c r="B11" s="42">
        <v>7</v>
      </c>
      <c r="C11" s="52" t="s">
        <v>19</v>
      </c>
      <c r="D11" s="44">
        <v>544.78</v>
      </c>
      <c r="G11" s="28"/>
    </row>
    <row r="12" spans="1:7" ht="22.5" customHeight="1">
      <c r="A12" s="41"/>
      <c r="B12" s="43">
        <v>8</v>
      </c>
      <c r="C12" s="52" t="s">
        <v>20</v>
      </c>
      <c r="D12" s="44">
        <v>183.32</v>
      </c>
      <c r="G12" s="28"/>
    </row>
    <row r="13" spans="1:7" ht="20.25" customHeight="1">
      <c r="A13" s="41"/>
      <c r="B13" s="42">
        <v>9</v>
      </c>
      <c r="C13" s="52" t="s">
        <v>21</v>
      </c>
      <c r="D13" s="44">
        <v>1866.15</v>
      </c>
      <c r="G13" s="28"/>
    </row>
    <row r="14" spans="1:7" ht="20.25" customHeight="1">
      <c r="A14" s="41"/>
      <c r="B14" s="42">
        <v>10</v>
      </c>
      <c r="C14" s="52" t="s">
        <v>29</v>
      </c>
      <c r="D14" s="44">
        <v>375.64</v>
      </c>
      <c r="G14" s="28"/>
    </row>
    <row r="15" spans="1:7" ht="21" customHeight="1">
      <c r="A15" s="41"/>
      <c r="B15" s="42">
        <v>11</v>
      </c>
      <c r="C15" s="52" t="s">
        <v>23</v>
      </c>
      <c r="D15" s="44">
        <v>500.39</v>
      </c>
      <c r="G15" s="28"/>
    </row>
    <row r="16" spans="1:7" ht="18.75" customHeight="1">
      <c r="A16" s="41"/>
      <c r="B16" s="43">
        <v>12</v>
      </c>
      <c r="C16" s="52" t="s">
        <v>24</v>
      </c>
      <c r="D16" s="44">
        <v>1753.8</v>
      </c>
      <c r="G16" s="28"/>
    </row>
    <row r="17" spans="1:7" ht="21" customHeight="1">
      <c r="A17" s="41"/>
      <c r="B17" s="42">
        <v>13</v>
      </c>
      <c r="C17" s="52" t="s">
        <v>58</v>
      </c>
      <c r="D17" s="72">
        <v>93.6</v>
      </c>
      <c r="G17" s="28"/>
    </row>
    <row r="18" spans="1:7" ht="21" customHeight="1">
      <c r="A18" s="41"/>
      <c r="B18" s="43">
        <v>14</v>
      </c>
      <c r="C18" s="52" t="s">
        <v>59</v>
      </c>
      <c r="D18" s="44">
        <v>234.36</v>
      </c>
      <c r="G18" s="28"/>
    </row>
    <row r="19" spans="1:7" ht="21.75" customHeight="1">
      <c r="A19" s="41"/>
      <c r="B19" s="42">
        <v>15</v>
      </c>
      <c r="C19" s="52" t="s">
        <v>60</v>
      </c>
      <c r="D19" s="44">
        <v>381.85</v>
      </c>
      <c r="G19" s="28"/>
    </row>
    <row r="20" spans="1:7" ht="21.75" customHeight="1">
      <c r="A20" s="41"/>
      <c r="B20" s="43">
        <v>16</v>
      </c>
      <c r="C20" s="52" t="s">
        <v>66</v>
      </c>
      <c r="D20" s="44">
        <v>93.67</v>
      </c>
      <c r="G20" s="28"/>
    </row>
    <row r="21" spans="1:7" ht="21.75" customHeight="1">
      <c r="A21" s="41"/>
      <c r="B21" s="42">
        <v>17</v>
      </c>
      <c r="C21" s="52" t="s">
        <v>67</v>
      </c>
      <c r="D21" s="44">
        <v>135.30000000000001</v>
      </c>
      <c r="G21" s="28"/>
    </row>
    <row r="22" spans="1:7" ht="21.75" customHeight="1">
      <c r="A22" s="41"/>
      <c r="B22" s="43">
        <v>18</v>
      </c>
      <c r="C22" s="52" t="s">
        <v>68</v>
      </c>
      <c r="D22" s="44">
        <v>409.99</v>
      </c>
      <c r="G22" s="28"/>
    </row>
    <row r="23" spans="1:7" ht="23.25" customHeight="1">
      <c r="A23" s="41"/>
      <c r="B23" s="42">
        <v>19</v>
      </c>
      <c r="C23" s="45" t="s">
        <v>61</v>
      </c>
      <c r="D23" s="44">
        <v>2982.98</v>
      </c>
      <c r="G23" s="28"/>
    </row>
    <row r="24" spans="1:7" ht="15.75">
      <c r="A24" s="41"/>
      <c r="B24" s="43"/>
      <c r="C24" s="46" t="s">
        <v>31</v>
      </c>
      <c r="D24" s="44">
        <f>SUM(D5:D23)</f>
        <v>21362.329999999994</v>
      </c>
    </row>
    <row r="25" spans="1:7" ht="15.75">
      <c r="A25" s="41"/>
      <c r="B25" s="41"/>
      <c r="C25" s="41"/>
      <c r="D25" s="47"/>
    </row>
    <row r="26" spans="1:7" ht="15.75">
      <c r="A26" s="41"/>
      <c r="B26" s="41"/>
      <c r="C26" s="41"/>
      <c r="D26" s="47"/>
    </row>
    <row r="27" spans="1:7" ht="15.75">
      <c r="A27" s="41"/>
      <c r="B27" s="41"/>
      <c r="C27" s="53" t="s">
        <v>62</v>
      </c>
      <c r="D27" s="49" t="s">
        <v>69</v>
      </c>
    </row>
    <row r="28" spans="1:7" ht="15.75">
      <c r="A28" s="41"/>
      <c r="B28" s="41"/>
      <c r="C28" s="48"/>
      <c r="D28" s="49"/>
    </row>
    <row r="29" spans="1:7" ht="15.75">
      <c r="A29" s="41"/>
      <c r="B29" s="41"/>
      <c r="C29" s="53" t="s">
        <v>63</v>
      </c>
      <c r="D29" s="47" t="s">
        <v>70</v>
      </c>
    </row>
    <row r="30" spans="1:7" ht="15.75">
      <c r="C30" s="37"/>
      <c r="D30" s="38"/>
    </row>
  </sheetData>
  <mergeCells count="1">
    <mergeCell ref="B1:E1"/>
  </mergeCells>
  <pageMargins left="0.19685039370078741" right="3.937007874015748E-2" top="0" bottom="0" header="0" footer="0"/>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Факт 2020й.</vt:lpstr>
      <vt:lpstr>Факт 2021й. I кв</vt:lpstr>
      <vt:lpstr>Факт 2021й. 1-май.</vt:lpstr>
      <vt:lpstr>Факт 2021й. 1-июн</vt:lpstr>
      <vt:lpstr>Факт 2021й. 1-июл</vt:lpstr>
      <vt:lpstr>Факт 2022й. 1-январь</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Ulugbek Abduqaxorov</dc:creator>
  <cp:lastModifiedBy>User</cp:lastModifiedBy>
  <cp:lastPrinted>2022-03-25T12:16:42Z</cp:lastPrinted>
  <dcterms:created xsi:type="dcterms:W3CDTF">2021-04-28T04:58:44Z</dcterms:created>
  <dcterms:modified xsi:type="dcterms:W3CDTF">2022-04-27T12:54:10Z</dcterms:modified>
</cp:coreProperties>
</file>